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90" windowHeight="5220" activeTab="0"/>
  </bookViews>
  <sheets>
    <sheet name="Instructions" sheetId="1" r:id="rId1"/>
    <sheet name="Home Loan Worksheet" sheetId="2" r:id="rId2"/>
    <sheet name="Yearly Summary" sheetId="3" r:id="rId3"/>
    <sheet name="Fixed Time" sheetId="4" r:id="rId4"/>
    <sheet name="Time Saved" sheetId="5" r:id="rId5"/>
    <sheet name="Repayment Interval" sheetId="6" r:id="rId6"/>
  </sheets>
  <definedNames/>
  <calcPr fullCalcOnLoad="1"/>
</workbook>
</file>

<file path=xl/sharedStrings.xml><?xml version="1.0" encoding="utf-8"?>
<sst xmlns="http://schemas.openxmlformats.org/spreadsheetml/2006/main" count="136" uniqueCount="103">
  <si>
    <t>******** HOME LOAN WORKSHEET  ********</t>
  </si>
  <si>
    <t xml:space="preserve"> </t>
  </si>
  <si>
    <t xml:space="preserve">PRINCIPAL </t>
  </si>
  <si>
    <t>INTEREST RATE</t>
  </si>
  <si>
    <t>NO OF PAYMENTS</t>
  </si>
  <si>
    <t>PAYMENT</t>
  </si>
  <si>
    <t>MIN PAYMENT</t>
  </si>
  <si>
    <t>The minimum payment is calculated for you</t>
  </si>
  <si>
    <t>Year</t>
  </si>
  <si>
    <t>Payment</t>
  </si>
  <si>
    <t>Principal</t>
  </si>
  <si>
    <t>Interest</t>
  </si>
  <si>
    <t>This payment</t>
  </si>
  <si>
    <t>Total paid</t>
  </si>
  <si>
    <t>to date</t>
  </si>
  <si>
    <t>Total interest</t>
  </si>
  <si>
    <t>paid to date</t>
  </si>
  <si>
    <t>Owing before</t>
  </si>
  <si>
    <t>Owing after</t>
  </si>
  <si>
    <t>payment</t>
  </si>
  <si>
    <t>Number</t>
  </si>
  <si>
    <t>Put in your own monthly payment if you are paying off more than the minimum each month</t>
  </si>
  <si>
    <t>Number of months</t>
  </si>
  <si>
    <t>Amount Owing</t>
  </si>
  <si>
    <t>Your interest rate</t>
  </si>
  <si>
    <t>The total paid and total interest can also be read from this row</t>
  </si>
  <si>
    <t>If you pay fortnightly, multiply your fortnightly payment by 2.17 and use this as the monthly payment</t>
  </si>
  <si>
    <t>This worksheet covers loans up to 30 years</t>
  </si>
  <si>
    <t>This will give you the number of payments needed to pay the loan off for this payment amount</t>
  </si>
  <si>
    <t>The last payment may be less than the normal payment</t>
  </si>
  <si>
    <t xml:space="preserve">If you are paying more than the minimum, look down the worksheet to where the Owing amount is zero </t>
  </si>
  <si>
    <t xml:space="preserve"> If you base financial or investment decisions on calculations from this worksheet, you do so at your own risk.</t>
  </si>
  <si>
    <t xml:space="preserve">This worksheet is copyright and intended for home use only. </t>
  </si>
  <si>
    <t>Worksheet written by LainieJean. Visit my webpage at www.lainie.com.au</t>
  </si>
  <si>
    <t>Please do not redistribute on a webpage or use it for commercial purposes.</t>
  </si>
  <si>
    <t xml:space="preserve">You can use it for your own mortgage and pass it on to a friend. </t>
  </si>
  <si>
    <t>Bank loan fees are not included in the calculation</t>
  </si>
  <si>
    <t>Put the amount you actually pay in here</t>
  </si>
  <si>
    <t>These values will update</t>
  </si>
  <si>
    <t>automatically when you</t>
  </si>
  <si>
    <t>change the amounts on the</t>
  </si>
  <si>
    <t>Homeloan Worksheet</t>
  </si>
  <si>
    <t>NOTE</t>
  </si>
  <si>
    <t>Owing at start</t>
  </si>
  <si>
    <t>of Year</t>
  </si>
  <si>
    <t>Paid This Year</t>
  </si>
  <si>
    <t>Owing at end</t>
  </si>
  <si>
    <t>of year</t>
  </si>
  <si>
    <t>Do not change any figures which are not in blue text</t>
  </si>
  <si>
    <t>Instructions for setting up and using this worksheet are in my book</t>
  </si>
  <si>
    <t>Fast Track Your Mortgage</t>
  </si>
  <si>
    <t>by Lorraine Graham</t>
  </si>
  <si>
    <t>Published by Allen and Unwin 2002</t>
  </si>
  <si>
    <t>Put your own figures for Principal, Interest, and Number of payments on the Home Loan Worksheet</t>
  </si>
  <si>
    <t>The Fixed Time Worksheet gives the payment required to pay off your loan in a set number of years</t>
  </si>
  <si>
    <t>Amount</t>
  </si>
  <si>
    <t>Rate</t>
  </si>
  <si>
    <t>Base Payment</t>
  </si>
  <si>
    <t>No of Payments</t>
  </si>
  <si>
    <t>Original Total</t>
  </si>
  <si>
    <t>Original Interest</t>
  </si>
  <si>
    <t>Extra</t>
  </si>
  <si>
    <t>Years</t>
  </si>
  <si>
    <t>payment $</t>
  </si>
  <si>
    <t>to pay</t>
  </si>
  <si>
    <t>Saved</t>
  </si>
  <si>
    <t>Saved $</t>
  </si>
  <si>
    <t>The Time Saved Worksheet gives the time and dollar saving for a given extra payment</t>
  </si>
  <si>
    <t>Per Month</t>
  </si>
  <si>
    <t>Payment amounts for a fixed number of years</t>
  </si>
  <si>
    <t>These values are transferred from the</t>
  </si>
  <si>
    <t>Home Loan Worksheet. Do not update here</t>
  </si>
  <si>
    <t>Time and Money Saved for a Given Extra Payment</t>
  </si>
  <si>
    <t xml:space="preserve">Available from all general bookstores and from </t>
  </si>
  <si>
    <t>The minimum payment you need to make to pay the loan off in the original term is calculated for you</t>
  </si>
  <si>
    <t>Only change cells in blue text!</t>
  </si>
  <si>
    <t>the Allen and Unwin website at www.allenandunwin.com</t>
  </si>
  <si>
    <t>The other cells in the worksheets are protected to prevent cells being changed in error</t>
  </si>
  <si>
    <t>Amount Borrowed</t>
  </si>
  <si>
    <t>Interest Rate</t>
  </si>
  <si>
    <t>Payment Interval</t>
  </si>
  <si>
    <t>Pays per yr</t>
  </si>
  <si>
    <t>Total Paid</t>
  </si>
  <si>
    <t>Total Interest</t>
  </si>
  <si>
    <t>Saving</t>
  </si>
  <si>
    <t>Monthly</t>
  </si>
  <si>
    <t>Twice Monthly</t>
  </si>
  <si>
    <t>Fortnightly</t>
  </si>
  <si>
    <t>Weekly</t>
  </si>
  <si>
    <t>Number of Payments</t>
  </si>
  <si>
    <t>Repayment Intervals for Home Loans</t>
  </si>
  <si>
    <t>You can see from this worksheet that the difference is very small.</t>
  </si>
  <si>
    <t xml:space="preserve">Simply changing the time interval will only make a negligibale difference to the amount you pay. </t>
  </si>
  <si>
    <t>This worksheet is to show the difference in interest paid by paying your mortgage payment at different intervals.</t>
  </si>
  <si>
    <t>The Repayment Interval time sheet is to show the difference in interest payments for different payment intervals</t>
  </si>
  <si>
    <t>******** HOME LOAN WORKSHEET  ********  MONTHLY PAYMENTS  ********</t>
  </si>
  <si>
    <t>A fortnightly spreadsheet fortnite.xls is also available</t>
  </si>
  <si>
    <t>To fast-track your mortgage you will need to make extra payments, not just more frequent payments.</t>
  </si>
  <si>
    <t>TOTAL INTEREST</t>
  </si>
  <si>
    <t>Total Interest paid over the life of the loan</t>
  </si>
  <si>
    <t>NO OF YEARS</t>
  </si>
  <si>
    <t>No of Years</t>
  </si>
  <si>
    <t>Length of loan in years (max 30)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</si>
</sst>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0_)"/>
    <numFmt numFmtId="166" formatCode="#\ ##0;[Red]\-#\ ##0"/>
    <numFmt numFmtId="167" formatCode="dd\-mmm\-yy"/>
    <numFmt numFmtId="168" formatCode="_(&quot;$&quot;\ #,##0_);_(&quot;$&quot;* \(#,##0\);_(&quot;$&quot;\ &quot;-&quot;_);_(@_)"/>
    <numFmt numFmtId="169" formatCode="#\ ##0"/>
    <numFmt numFmtId="170" formatCode="0.000"/>
    <numFmt numFmtId="171" formatCode="_(&quot;$&quot;0.00_);_(&quot;$&quot;* \(#,##0.00\);_(&quot;$&quot;* &quot;-&quot;??_);_(@_)"/>
    <numFmt numFmtId="172" formatCode="_(&quot;$&quot;0.0_);_(&quot;$&quot;* \(#,##0.0\);_(&quot;$&quot;* &quot;-&quot;??_);_(@_)"/>
    <numFmt numFmtId="173" formatCode="_(&quot;$&quot;0_);_(&quot;$&quot;* \(#,##0\);_(&quot;$&quot;* &quot;-&quot;??_);_(@_)"/>
    <numFmt numFmtId="174" formatCode="0.0000"/>
    <numFmt numFmtId="175" formatCode="0.0"/>
    <numFmt numFmtId="176" formatCode="0.00\ \ "/>
    <numFmt numFmtId="177" formatCode="d\-mmm\ \ "/>
    <numFmt numFmtId="178" formatCode="d\-mmm\-yy\ \ "/>
    <numFmt numFmtId="179" formatCode="\ \ General"/>
    <numFmt numFmtId="180" formatCode="\ \ @"/>
    <numFmt numFmtId="181" formatCode="0.00\ \ \ \ \ \ "/>
    <numFmt numFmtId="182" formatCode="#\ ###\ ##0"/>
    <numFmt numFmtId="183" formatCode="[Red][&gt;50]General;\(0\);#\ ##0"/>
    <numFmt numFmtId="184" formatCode="#\ ##0;[Red]#\ ##0"/>
    <numFmt numFmtId="185" formatCode="&quot;$&quot;#,##0.000_);[Red]\(&quot;$&quot;#,##0.000\)"/>
    <numFmt numFmtId="186" formatCode="&quot;$&quot;#,##0.0000_);[Red]\(&quot;$&quot;#,##0.0000\)"/>
    <numFmt numFmtId="187" formatCode="&quot;$&quot;#,##0.00000_);[Red]\(&quot;$&quot;#,##0.00000\)"/>
    <numFmt numFmtId="188" formatCode="&quot;$&quot;#,##0.0_);[Red]\(&quot;$&quot;#,##0.0\)"/>
    <numFmt numFmtId="189" formatCode="0.0%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&quot;$&quot;#,##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65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6" fontId="5" fillId="0" borderId="5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5" fillId="0" borderId="7" xfId="0" applyNumberFormat="1" applyFont="1" applyBorder="1" applyAlignment="1" applyProtection="1">
      <alignment horizontal="center"/>
      <protection/>
    </xf>
    <xf numFmtId="166" fontId="5" fillId="0" borderId="8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19" applyFont="1" applyBorder="1">
      <alignment/>
      <protection/>
    </xf>
    <xf numFmtId="3" fontId="5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Border="1" applyAlignment="1">
      <alignment horizontal="center"/>
      <protection/>
    </xf>
    <xf numFmtId="3" fontId="5" fillId="0" borderId="0" xfId="19" applyNumberFormat="1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1" fontId="5" fillId="0" borderId="11" xfId="19" applyNumberFormat="1" applyFont="1" applyBorder="1" applyAlignment="1">
      <alignment horizontal="center"/>
      <protection/>
    </xf>
    <xf numFmtId="175" fontId="5" fillId="0" borderId="11" xfId="19" applyNumberFormat="1" applyFont="1" applyBorder="1" applyAlignment="1">
      <alignment horizontal="center"/>
      <protection/>
    </xf>
    <xf numFmtId="175" fontId="5" fillId="0" borderId="4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 horizontal="center"/>
      <protection/>
    </xf>
    <xf numFmtId="175" fontId="5" fillId="0" borderId="10" xfId="19" applyNumberFormat="1" applyFont="1" applyBorder="1" applyAlignment="1">
      <alignment horizontal="center"/>
      <protection/>
    </xf>
    <xf numFmtId="175" fontId="5" fillId="0" borderId="0" xfId="19" applyNumberFormat="1" applyFont="1" applyAlignment="1">
      <alignment horizontal="center"/>
      <protection/>
    </xf>
    <xf numFmtId="1" fontId="5" fillId="0" borderId="0" xfId="19" applyNumberFormat="1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1" fontId="5" fillId="0" borderId="0" xfId="19" applyNumberFormat="1" applyFont="1" applyBorder="1" applyAlignment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175" fontId="5" fillId="0" borderId="0" xfId="19" applyNumberFormat="1" applyFont="1" applyBorder="1" applyAlignment="1">
      <alignment horizontal="center"/>
      <protection/>
    </xf>
    <xf numFmtId="1" fontId="5" fillId="0" borderId="0" xfId="19" applyNumberFormat="1" applyFont="1">
      <alignment/>
      <protection/>
    </xf>
    <xf numFmtId="175" fontId="5" fillId="0" borderId="0" xfId="19" applyNumberFormat="1" applyFont="1" applyBorder="1">
      <alignment/>
      <protection/>
    </xf>
    <xf numFmtId="3" fontId="5" fillId="0" borderId="0" xfId="19" applyNumberFormat="1" applyFont="1">
      <alignment/>
      <protection/>
    </xf>
    <xf numFmtId="189" fontId="5" fillId="0" borderId="0" xfId="19" applyNumberFormat="1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8" fillId="0" borderId="0" xfId="0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19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9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5" fillId="0" borderId="0" xfId="20" applyNumberFormat="1" applyFont="1" applyBorder="1">
      <alignment/>
      <protection/>
    </xf>
    <xf numFmtId="166" fontId="8" fillId="0" borderId="0" xfId="20" applyNumberFormat="1" applyFont="1" applyBorder="1" applyAlignment="1" applyProtection="1">
      <alignment horizontal="right"/>
      <protection locked="0"/>
    </xf>
    <xf numFmtId="0" fontId="8" fillId="0" borderId="0" xfId="20" applyFont="1" applyBorder="1" applyProtection="1">
      <alignment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9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2" fontId="5" fillId="0" borderId="0" xfId="20" applyNumberFormat="1" applyFont="1" applyAlignment="1">
      <alignment horizontal="center"/>
      <protection/>
    </xf>
    <xf numFmtId="175" fontId="5" fillId="0" borderId="0" xfId="20" applyNumberFormat="1" applyFont="1" applyBorder="1" applyAlignment="1">
      <alignment horizontal="left"/>
      <protection/>
    </xf>
    <xf numFmtId="2" fontId="5" fillId="0" borderId="0" xfId="20" applyNumberFormat="1" applyFont="1" applyBorder="1" applyAlignment="1">
      <alignment horizontal="center"/>
      <protection/>
    </xf>
    <xf numFmtId="2" fontId="5" fillId="0" borderId="0" xfId="20" applyNumberFormat="1" applyFont="1" applyBorder="1">
      <alignment/>
      <protection/>
    </xf>
    <xf numFmtId="175" fontId="5" fillId="0" borderId="0" xfId="20" applyNumberFormat="1" applyFont="1" applyBorder="1">
      <alignment/>
      <protection/>
    </xf>
    <xf numFmtId="175" fontId="5" fillId="0" borderId="0" xfId="20" applyNumberFormat="1" applyFont="1">
      <alignment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16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YMENTS" xfId="19"/>
    <cellStyle name="Normal_repa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33203125" defaultRowHeight="15" customHeight="1"/>
  <cols>
    <col min="1" max="1" width="112" style="3" customWidth="1"/>
    <col min="2" max="16384" width="9.33203125" style="3" customWidth="1"/>
  </cols>
  <sheetData>
    <row r="1" spans="1:9" s="2" customFormat="1" ht="19.5" customHeight="1">
      <c r="A1" s="1" t="s">
        <v>95</v>
      </c>
      <c r="B1" s="6"/>
      <c r="C1" s="6"/>
      <c r="D1" s="6"/>
      <c r="E1" s="6"/>
      <c r="F1" s="6"/>
      <c r="G1" s="6"/>
      <c r="H1" s="7"/>
      <c r="I1" s="20"/>
    </row>
    <row r="3" spans="1:2" ht="15" customHeight="1">
      <c r="A3" s="109" t="s">
        <v>48</v>
      </c>
      <c r="B3" s="81"/>
    </row>
    <row r="4" spans="1:2" ht="15" customHeight="1">
      <c r="A4" s="3" t="s">
        <v>77</v>
      </c>
      <c r="B4" s="81"/>
    </row>
    <row r="5" ht="15" customHeight="1">
      <c r="A5" s="3" t="s">
        <v>53</v>
      </c>
    </row>
    <row r="6" spans="1:7" ht="15" customHeight="1">
      <c r="A6" s="4" t="s">
        <v>21</v>
      </c>
      <c r="B6" s="5"/>
      <c r="C6" s="5"/>
      <c r="D6" s="5"/>
      <c r="E6" s="5"/>
      <c r="F6" s="5"/>
      <c r="G6" s="5"/>
    </row>
    <row r="7" spans="1:7" ht="15" customHeight="1">
      <c r="A7" s="4" t="s">
        <v>74</v>
      </c>
      <c r="B7" s="5"/>
      <c r="C7" s="5"/>
      <c r="D7" s="5"/>
      <c r="E7" s="5"/>
      <c r="F7" s="5"/>
      <c r="G7" s="5"/>
    </row>
    <row r="8" spans="1:7" ht="15" customHeight="1">
      <c r="A8" s="4" t="s">
        <v>30</v>
      </c>
      <c r="B8" s="5"/>
      <c r="C8" s="5"/>
      <c r="D8" s="5"/>
      <c r="E8" s="5"/>
      <c r="F8" s="5"/>
      <c r="G8" s="5"/>
    </row>
    <row r="9" spans="1:7" ht="15" customHeight="1">
      <c r="A9" s="4" t="s">
        <v>28</v>
      </c>
      <c r="B9" s="5"/>
      <c r="C9" s="5"/>
      <c r="D9" s="5"/>
      <c r="E9" s="5"/>
      <c r="F9" s="5"/>
      <c r="G9" s="5"/>
    </row>
    <row r="10" spans="1:7" ht="15" customHeight="1">
      <c r="A10" s="4" t="s">
        <v>29</v>
      </c>
      <c r="B10" s="5"/>
      <c r="C10" s="5"/>
      <c r="D10" s="5"/>
      <c r="E10" s="5"/>
      <c r="F10" s="5"/>
      <c r="G10" s="5"/>
    </row>
    <row r="11" spans="1:7" ht="15" customHeight="1">
      <c r="A11" s="4" t="s">
        <v>25</v>
      </c>
      <c r="B11" s="5"/>
      <c r="C11" s="5"/>
      <c r="D11" s="5"/>
      <c r="E11" s="5"/>
      <c r="F11" s="5"/>
      <c r="G11" s="5"/>
    </row>
    <row r="12" spans="1:7" ht="15" customHeight="1">
      <c r="A12" s="4" t="s">
        <v>36</v>
      </c>
      <c r="B12" s="5"/>
      <c r="C12" s="5"/>
      <c r="D12" s="5"/>
      <c r="E12" s="5"/>
      <c r="F12" s="5"/>
      <c r="G12" s="5"/>
    </row>
    <row r="13" spans="1:7" ht="15" customHeight="1">
      <c r="A13" s="4" t="s">
        <v>27</v>
      </c>
      <c r="B13" s="5"/>
      <c r="C13" s="5"/>
      <c r="D13" s="5"/>
      <c r="E13" s="5"/>
      <c r="F13" s="5"/>
      <c r="G13" s="5"/>
    </row>
    <row r="14" spans="1:7" ht="15" customHeight="1">
      <c r="A14" s="4" t="s">
        <v>26</v>
      </c>
      <c r="B14" s="5"/>
      <c r="C14" s="5"/>
      <c r="D14" s="5"/>
      <c r="E14" s="5"/>
      <c r="F14" s="5"/>
      <c r="G14" s="5"/>
    </row>
    <row r="15" spans="1:7" ht="15" customHeight="1">
      <c r="A15" s="115" t="s">
        <v>96</v>
      </c>
      <c r="B15" s="5"/>
      <c r="C15" s="5"/>
      <c r="D15" s="5"/>
      <c r="E15" s="5"/>
      <c r="F15" s="5"/>
      <c r="G15" s="5"/>
    </row>
    <row r="17" ht="15" customHeight="1">
      <c r="A17" s="3" t="s">
        <v>54</v>
      </c>
    </row>
    <row r="18" ht="15" customHeight="1">
      <c r="A18" s="3" t="s">
        <v>67</v>
      </c>
    </row>
    <row r="19" ht="15" customHeight="1">
      <c r="A19" s="3" t="s">
        <v>94</v>
      </c>
    </row>
    <row r="21" spans="1:7" ht="15" customHeight="1">
      <c r="A21" s="108" t="s">
        <v>32</v>
      </c>
      <c r="B21" s="5"/>
      <c r="C21" s="5"/>
      <c r="D21" s="5"/>
      <c r="E21" s="5"/>
      <c r="F21" s="5"/>
      <c r="G21" s="5"/>
    </row>
    <row r="22" spans="1:7" ht="15" customHeight="1">
      <c r="A22" s="4" t="s">
        <v>35</v>
      </c>
      <c r="B22" s="5"/>
      <c r="C22" s="5"/>
      <c r="D22" s="5"/>
      <c r="E22" s="5"/>
      <c r="F22" s="5"/>
      <c r="G22" s="5"/>
    </row>
    <row r="23" spans="1:7" ht="15" customHeight="1">
      <c r="A23" s="4" t="s">
        <v>34</v>
      </c>
      <c r="B23" s="5"/>
      <c r="C23" s="5"/>
      <c r="D23" s="5"/>
      <c r="E23" s="5"/>
      <c r="F23" s="5"/>
      <c r="G23" s="5"/>
    </row>
    <row r="24" spans="1:7" ht="15" customHeight="1">
      <c r="A24" s="4"/>
      <c r="B24" s="5"/>
      <c r="C24" s="5"/>
      <c r="D24" s="5"/>
      <c r="E24" s="5"/>
      <c r="F24" s="5"/>
      <c r="G24" s="5"/>
    </row>
    <row r="25" ht="15" customHeight="1">
      <c r="A25" s="4" t="s">
        <v>31</v>
      </c>
    </row>
    <row r="27" ht="15" customHeight="1">
      <c r="A27" s="4" t="s">
        <v>33</v>
      </c>
    </row>
    <row r="29" ht="15" customHeight="1">
      <c r="A29" s="3" t="s">
        <v>49</v>
      </c>
    </row>
    <row r="31" ht="15" customHeight="1">
      <c r="A31" s="48" t="s">
        <v>50</v>
      </c>
    </row>
    <row r="32" ht="15" customHeight="1">
      <c r="A32" s="3" t="s">
        <v>51</v>
      </c>
    </row>
    <row r="33" ht="15" customHeight="1">
      <c r="A33" s="3" t="s">
        <v>52</v>
      </c>
    </row>
    <row r="34" ht="15" customHeight="1">
      <c r="A34" s="3" t="s">
        <v>73</v>
      </c>
    </row>
    <row r="35" ht="15" customHeight="1">
      <c r="A35" s="3" t="s">
        <v>76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 topLeftCell="A1">
      <pane ySplit="12" topLeftCell="BM13" activePane="bottomLeft" state="frozen"/>
      <selection pane="topLeft" activeCell="A1" sqref="A1"/>
      <selection pane="bottomLeft" activeCell="I4" sqref="I4"/>
    </sheetView>
  </sheetViews>
  <sheetFormatPr defaultColWidth="9.33203125" defaultRowHeight="15" customHeight="1"/>
  <cols>
    <col min="1" max="2" width="10.83203125" style="6" customWidth="1"/>
    <col min="3" max="8" width="14.83203125" style="6" customWidth="1"/>
    <col min="9" max="9" width="12.66015625" style="20" customWidth="1"/>
    <col min="10" max="16384" width="9.33203125" style="2" customWidth="1"/>
  </cols>
  <sheetData>
    <row r="1" spans="1:8" ht="19.5" customHeight="1">
      <c r="A1" s="1" t="s">
        <v>0</v>
      </c>
      <c r="F1" s="80" t="s">
        <v>75</v>
      </c>
      <c r="H1" s="7"/>
    </row>
    <row r="2" spans="1:8" ht="15" customHeight="1">
      <c r="A2" s="7"/>
      <c r="E2" s="8"/>
      <c r="G2" s="2"/>
      <c r="H2" s="9"/>
    </row>
    <row r="3" spans="2:9" ht="15" customHeight="1">
      <c r="B3" s="2"/>
      <c r="C3" s="10" t="s">
        <v>2</v>
      </c>
      <c r="D3" s="11"/>
      <c r="E3" s="82">
        <v>100000</v>
      </c>
      <c r="F3" s="2" t="s">
        <v>23</v>
      </c>
      <c r="G3" s="2"/>
      <c r="H3" s="12"/>
      <c r="I3" s="21"/>
    </row>
    <row r="4" spans="2:7" ht="15" customHeight="1">
      <c r="B4" s="2"/>
      <c r="C4" s="13" t="s">
        <v>3</v>
      </c>
      <c r="D4" s="11"/>
      <c r="E4" s="83">
        <v>0.07</v>
      </c>
      <c r="F4" s="14" t="s">
        <v>24</v>
      </c>
      <c r="G4" s="2"/>
    </row>
    <row r="5" spans="2:7" ht="15" customHeight="1">
      <c r="B5" s="2"/>
      <c r="C5" s="13" t="s">
        <v>100</v>
      </c>
      <c r="D5" s="11"/>
      <c r="E5" s="84">
        <v>25</v>
      </c>
      <c r="F5" s="14" t="s">
        <v>102</v>
      </c>
      <c r="G5" s="2"/>
    </row>
    <row r="6" spans="2:7" ht="15" customHeight="1">
      <c r="B6" s="2"/>
      <c r="C6" s="13" t="s">
        <v>4</v>
      </c>
      <c r="D6" s="11"/>
      <c r="E6" s="33">
        <f>E5*12</f>
        <v>300</v>
      </c>
      <c r="F6" s="15" t="s">
        <v>22</v>
      </c>
      <c r="G6" s="2"/>
    </row>
    <row r="7" spans="2:7" ht="15" customHeight="1">
      <c r="B7" s="2"/>
      <c r="C7" s="13" t="s">
        <v>5</v>
      </c>
      <c r="D7" s="11"/>
      <c r="E7" s="85">
        <f>E8</f>
        <v>706.7791972750911</v>
      </c>
      <c r="F7" s="14" t="s">
        <v>37</v>
      </c>
      <c r="G7" s="2"/>
    </row>
    <row r="8" spans="2:8" ht="15" customHeight="1">
      <c r="B8" s="2"/>
      <c r="C8" s="13" t="s">
        <v>6</v>
      </c>
      <c r="D8" s="11"/>
      <c r="E8" s="16">
        <f>(E3*E4/12*(1+E4/12)^E6)/((1+E4/12)^E6-1)</f>
        <v>706.7791972750911</v>
      </c>
      <c r="F8" s="14" t="s">
        <v>7</v>
      </c>
      <c r="G8" s="2"/>
      <c r="H8" s="17"/>
    </row>
    <row r="9" spans="1:6" ht="15" customHeight="1">
      <c r="A9" s="7" t="s">
        <v>1</v>
      </c>
      <c r="B9" s="2"/>
      <c r="C9" s="6" t="s">
        <v>98</v>
      </c>
      <c r="E9" s="18">
        <f>G372</f>
        <v>112033.75918252794</v>
      </c>
      <c r="F9" s="14" t="s">
        <v>99</v>
      </c>
    </row>
    <row r="10" spans="1:8" ht="15" customHeight="1">
      <c r="A10" s="7"/>
      <c r="B10" s="13"/>
      <c r="C10" s="11"/>
      <c r="D10" s="11"/>
      <c r="E10" s="16"/>
      <c r="F10" s="17"/>
      <c r="G10" s="14"/>
      <c r="H10" s="17"/>
    </row>
    <row r="11" spans="1:9" ht="15" customHeight="1">
      <c r="A11" s="25" t="s">
        <v>8</v>
      </c>
      <c r="B11" s="26" t="s">
        <v>9</v>
      </c>
      <c r="C11" s="26" t="s">
        <v>17</v>
      </c>
      <c r="D11" s="27" t="s">
        <v>12</v>
      </c>
      <c r="E11" s="27" t="s">
        <v>12</v>
      </c>
      <c r="F11" s="26" t="s">
        <v>13</v>
      </c>
      <c r="G11" s="28" t="s">
        <v>15</v>
      </c>
      <c r="H11" s="29" t="s">
        <v>18</v>
      </c>
      <c r="I11" s="19"/>
    </row>
    <row r="12" spans="1:9" s="24" customFormat="1" ht="15" customHeight="1">
      <c r="A12" s="30"/>
      <c r="B12" s="22" t="s">
        <v>20</v>
      </c>
      <c r="C12" s="22" t="s">
        <v>9</v>
      </c>
      <c r="D12" s="22" t="s">
        <v>10</v>
      </c>
      <c r="E12" s="22" t="s">
        <v>11</v>
      </c>
      <c r="F12" s="22" t="s">
        <v>14</v>
      </c>
      <c r="G12" s="22" t="s">
        <v>16</v>
      </c>
      <c r="H12" s="31" t="s">
        <v>19</v>
      </c>
      <c r="I12" s="23"/>
    </row>
    <row r="13" spans="1:8" ht="15" customHeight="1">
      <c r="A13" s="32">
        <v>1</v>
      </c>
      <c r="B13" s="33">
        <v>1</v>
      </c>
      <c r="C13" s="18">
        <f>$E$3</f>
        <v>100000</v>
      </c>
      <c r="D13" s="18">
        <f>$E$7-E13</f>
        <v>123.4458639417577</v>
      </c>
      <c r="E13" s="18">
        <f>C13*$E$4/12</f>
        <v>583.3333333333334</v>
      </c>
      <c r="F13" s="18">
        <f>B13*$E$7</f>
        <v>706.7791972750911</v>
      </c>
      <c r="G13" s="18">
        <f>E13</f>
        <v>583.3333333333334</v>
      </c>
      <c r="H13" s="34">
        <f aca="true" t="shared" si="0" ref="H13:H76">C13-D13</f>
        <v>99876.55413605824</v>
      </c>
    </row>
    <row r="14" spans="1:8" ht="15" customHeight="1">
      <c r="A14" s="32">
        <v>1</v>
      </c>
      <c r="B14" s="33">
        <v>2</v>
      </c>
      <c r="C14" s="18">
        <f>H13</f>
        <v>99876.55413605824</v>
      </c>
      <c r="D14" s="18">
        <f aca="true" t="shared" si="1" ref="D14:D77">IF(H13&gt;0.5,IF(C14&lt;$E$7,C14,$E$7-E14),0)</f>
        <v>124.16596481475119</v>
      </c>
      <c r="E14" s="18">
        <f>C14*$E$4/12</f>
        <v>582.6132324603399</v>
      </c>
      <c r="F14" s="18">
        <f>SUM($D$12:D14,$E$12:E14)</f>
        <v>1413.5583945501821</v>
      </c>
      <c r="G14" s="18">
        <f>SUM($E$12:E14)</f>
        <v>1165.9465657936732</v>
      </c>
      <c r="H14" s="34">
        <f t="shared" si="0"/>
        <v>99752.3881712435</v>
      </c>
    </row>
    <row r="15" spans="1:8" ht="15" customHeight="1">
      <c r="A15" s="32">
        <v>1</v>
      </c>
      <c r="B15" s="33">
        <v>3</v>
      </c>
      <c r="C15" s="18">
        <f aca="true" t="shared" si="2" ref="C15:C78">IF(H14&gt;0.5,+C14-D14,0)</f>
        <v>99752.3881712435</v>
      </c>
      <c r="D15" s="18">
        <f t="shared" si="1"/>
        <v>124.89026627617056</v>
      </c>
      <c r="E15" s="18">
        <f aca="true" t="shared" si="3" ref="E15:E78">IF(H14&gt;0.5,C15*$E$4/12,0)</f>
        <v>581.8889309989205</v>
      </c>
      <c r="F15" s="18">
        <f>SUM($D$12:D15,$E$12:E15)</f>
        <v>2120.337591825273</v>
      </c>
      <c r="G15" s="18">
        <f>SUM($E$12:E15)</f>
        <v>1747.8354967925939</v>
      </c>
      <c r="H15" s="34">
        <f t="shared" si="0"/>
        <v>99627.49790496733</v>
      </c>
    </row>
    <row r="16" spans="1:8" ht="15" customHeight="1">
      <c r="A16" s="32">
        <v>1</v>
      </c>
      <c r="B16" s="33">
        <v>4</v>
      </c>
      <c r="C16" s="18">
        <f t="shared" si="2"/>
        <v>99627.49790496733</v>
      </c>
      <c r="D16" s="18">
        <f t="shared" si="1"/>
        <v>125.61879282944824</v>
      </c>
      <c r="E16" s="18">
        <f t="shared" si="3"/>
        <v>581.1604044456428</v>
      </c>
      <c r="F16" s="18">
        <f>SUM($D$12:D16,$E$12:E16)</f>
        <v>2827.1167891003643</v>
      </c>
      <c r="G16" s="18">
        <f>SUM($E$12:E16)</f>
        <v>2328.995901238237</v>
      </c>
      <c r="H16" s="34">
        <f t="shared" si="0"/>
        <v>99501.87911213787</v>
      </c>
    </row>
    <row r="17" spans="1:8" ht="15" customHeight="1">
      <c r="A17" s="32">
        <v>1</v>
      </c>
      <c r="B17" s="33">
        <v>5</v>
      </c>
      <c r="C17" s="18">
        <f t="shared" si="2"/>
        <v>99501.87911213787</v>
      </c>
      <c r="D17" s="18">
        <f t="shared" si="1"/>
        <v>126.3515691209534</v>
      </c>
      <c r="E17" s="18">
        <f t="shared" si="3"/>
        <v>580.4276281541377</v>
      </c>
      <c r="F17" s="18">
        <f>SUM($D$12:D17,$E$12:E17)</f>
        <v>3533.8959863754553</v>
      </c>
      <c r="G17" s="18">
        <f>SUM($E$12:E17)</f>
        <v>2909.423529392375</v>
      </c>
      <c r="H17" s="34">
        <f t="shared" si="0"/>
        <v>99375.52754301693</v>
      </c>
    </row>
    <row r="18" spans="1:8" ht="15" customHeight="1">
      <c r="A18" s="32">
        <v>1</v>
      </c>
      <c r="B18" s="33">
        <v>6</v>
      </c>
      <c r="C18" s="18">
        <f t="shared" si="2"/>
        <v>99375.52754301693</v>
      </c>
      <c r="D18" s="18">
        <f t="shared" si="1"/>
        <v>127.08861994082565</v>
      </c>
      <c r="E18" s="18">
        <f t="shared" si="3"/>
        <v>579.6905773342654</v>
      </c>
      <c r="F18" s="18">
        <f>SUM($D$12:D18,$E$12:E18)</f>
        <v>4240.675183650546</v>
      </c>
      <c r="G18" s="18">
        <f>SUM($E$12:E18)</f>
        <v>3489.1141067266403</v>
      </c>
      <c r="H18" s="34">
        <f t="shared" si="0"/>
        <v>99248.4389230761</v>
      </c>
    </row>
    <row r="19" spans="1:8" ht="15" customHeight="1">
      <c r="A19" s="32">
        <v>1</v>
      </c>
      <c r="B19" s="33">
        <v>7</v>
      </c>
      <c r="C19" s="18">
        <f t="shared" si="2"/>
        <v>99248.4389230761</v>
      </c>
      <c r="D19" s="18">
        <f t="shared" si="1"/>
        <v>127.8299702238138</v>
      </c>
      <c r="E19" s="18">
        <f t="shared" si="3"/>
        <v>578.9492270512773</v>
      </c>
      <c r="F19" s="18">
        <f>SUM($D$12:D19,$E$12:E19)</f>
        <v>4947.454380925637</v>
      </c>
      <c r="G19" s="18">
        <f>SUM($E$12:E19)</f>
        <v>4068.0633337779177</v>
      </c>
      <c r="H19" s="34">
        <f t="shared" si="0"/>
        <v>99120.60895285229</v>
      </c>
    </row>
    <row r="20" spans="1:8" ht="15" customHeight="1">
      <c r="A20" s="32">
        <v>1</v>
      </c>
      <c r="B20" s="33">
        <v>8</v>
      </c>
      <c r="C20" s="18">
        <f t="shared" si="2"/>
        <v>99120.60895285229</v>
      </c>
      <c r="D20" s="18">
        <f t="shared" si="1"/>
        <v>128.5756450501193</v>
      </c>
      <c r="E20" s="18">
        <f t="shared" si="3"/>
        <v>578.2035522249718</v>
      </c>
      <c r="F20" s="18">
        <f>SUM($D$12:D20,$E$12:E20)</f>
        <v>5654.2335782007285</v>
      </c>
      <c r="G20" s="18">
        <f>SUM($E$12:E20)</f>
        <v>4646.26688600289</v>
      </c>
      <c r="H20" s="34">
        <f t="shared" si="0"/>
        <v>98992.03330780216</v>
      </c>
    </row>
    <row r="21" spans="1:8" ht="15" customHeight="1">
      <c r="A21" s="32">
        <v>1</v>
      </c>
      <c r="B21" s="33">
        <v>9</v>
      </c>
      <c r="C21" s="18">
        <f t="shared" si="2"/>
        <v>98992.03330780216</v>
      </c>
      <c r="D21" s="18">
        <f t="shared" si="1"/>
        <v>129.32566964624505</v>
      </c>
      <c r="E21" s="18">
        <f t="shared" si="3"/>
        <v>577.453527628846</v>
      </c>
      <c r="F21" s="18">
        <f>SUM($D$12:D21,$E$12:E21)</f>
        <v>6361.01277547582</v>
      </c>
      <c r="G21" s="18">
        <f>SUM($E$12:E21)</f>
        <v>5223.720413631736</v>
      </c>
      <c r="H21" s="34">
        <f t="shared" si="0"/>
        <v>98862.70763815592</v>
      </c>
    </row>
    <row r="22" spans="1:8" ht="15" customHeight="1">
      <c r="A22" s="32">
        <v>1</v>
      </c>
      <c r="B22" s="33">
        <v>10</v>
      </c>
      <c r="C22" s="18">
        <f t="shared" si="2"/>
        <v>98862.70763815592</v>
      </c>
      <c r="D22" s="18">
        <f t="shared" si="1"/>
        <v>130.0800693858481</v>
      </c>
      <c r="E22" s="18">
        <f t="shared" si="3"/>
        <v>576.699127889243</v>
      </c>
      <c r="F22" s="18">
        <f>SUM($D$12:D22,$E$12:E22)</f>
        <v>7067.791972750911</v>
      </c>
      <c r="G22" s="18">
        <f>SUM($E$12:E22)</f>
        <v>5800.419541520979</v>
      </c>
      <c r="H22" s="34">
        <f t="shared" si="0"/>
        <v>98732.62756877007</v>
      </c>
    </row>
    <row r="23" spans="1:8" ht="15" customHeight="1">
      <c r="A23" s="32">
        <v>1</v>
      </c>
      <c r="B23" s="33">
        <v>11</v>
      </c>
      <c r="C23" s="18">
        <f t="shared" si="2"/>
        <v>98732.62756877007</v>
      </c>
      <c r="D23" s="18">
        <f t="shared" si="1"/>
        <v>130.838869790599</v>
      </c>
      <c r="E23" s="18">
        <f t="shared" si="3"/>
        <v>575.9403274844921</v>
      </c>
      <c r="F23" s="18">
        <f>SUM($D$12:D23,$E$12:E23)</f>
        <v>7774.571170026002</v>
      </c>
      <c r="G23" s="18">
        <f>SUM($E$12:E23)</f>
        <v>6376.3598690054705</v>
      </c>
      <c r="H23" s="34">
        <f t="shared" si="0"/>
        <v>98601.78869897946</v>
      </c>
    </row>
    <row r="24" spans="1:8" ht="15" customHeight="1">
      <c r="A24" s="32">
        <v>1</v>
      </c>
      <c r="B24" s="33">
        <v>12</v>
      </c>
      <c r="C24" s="18">
        <f t="shared" si="2"/>
        <v>98601.78869897946</v>
      </c>
      <c r="D24" s="18">
        <f t="shared" si="1"/>
        <v>131.60209653104414</v>
      </c>
      <c r="E24" s="18">
        <f t="shared" si="3"/>
        <v>575.1771007440469</v>
      </c>
      <c r="F24" s="18">
        <f>SUM($D$12:D24,$E$12:E24)</f>
        <v>8481.350367301093</v>
      </c>
      <c r="G24" s="18">
        <f>SUM($E$12:E24)</f>
        <v>6951.536969749517</v>
      </c>
      <c r="H24" s="34">
        <f t="shared" si="0"/>
        <v>98470.18660244842</v>
      </c>
    </row>
    <row r="25" spans="1:8" ht="15" customHeight="1">
      <c r="A25" s="32">
        <v>2</v>
      </c>
      <c r="B25" s="33">
        <v>13</v>
      </c>
      <c r="C25" s="18">
        <f t="shared" si="2"/>
        <v>98470.18660244842</v>
      </c>
      <c r="D25" s="18">
        <f t="shared" si="1"/>
        <v>132.36977542747525</v>
      </c>
      <c r="E25" s="18">
        <f t="shared" si="3"/>
        <v>574.4094218476158</v>
      </c>
      <c r="F25" s="18">
        <f>SUM($D$12:D25,$E$12:E25)</f>
        <v>9188.129564576184</v>
      </c>
      <c r="G25" s="18">
        <f>SUM($E$12:E25)</f>
        <v>7525.946391597133</v>
      </c>
      <c r="H25" s="34">
        <f t="shared" si="0"/>
        <v>98337.81682702094</v>
      </c>
    </row>
    <row r="26" spans="1:8" ht="15" customHeight="1">
      <c r="A26" s="32">
        <v>2</v>
      </c>
      <c r="B26" s="33">
        <v>14</v>
      </c>
      <c r="C26" s="18">
        <f t="shared" si="2"/>
        <v>98337.81682702094</v>
      </c>
      <c r="D26" s="18">
        <f t="shared" si="1"/>
        <v>133.1419324508022</v>
      </c>
      <c r="E26" s="18">
        <f t="shared" si="3"/>
        <v>573.6372648242889</v>
      </c>
      <c r="F26" s="18">
        <f>SUM($D$12:D26,$E$12:E26)</f>
        <v>9894.908761851275</v>
      </c>
      <c r="G26" s="18">
        <f>SUM($E$12:E26)</f>
        <v>8099.583656421421</v>
      </c>
      <c r="H26" s="34">
        <f t="shared" si="0"/>
        <v>98204.67489457014</v>
      </c>
    </row>
    <row r="27" spans="1:8" ht="15" customHeight="1">
      <c r="A27" s="32">
        <v>2</v>
      </c>
      <c r="B27" s="33">
        <v>15</v>
      </c>
      <c r="C27" s="18">
        <f t="shared" si="2"/>
        <v>98204.67489457014</v>
      </c>
      <c r="D27" s="18">
        <f t="shared" si="1"/>
        <v>133.91859372343185</v>
      </c>
      <c r="E27" s="18">
        <f t="shared" si="3"/>
        <v>572.8606035516592</v>
      </c>
      <c r="F27" s="18">
        <f>SUM($D$12:D27,$E$12:E27)</f>
        <v>10601.687959126366</v>
      </c>
      <c r="G27" s="18">
        <f>SUM($E$12:E27)</f>
        <v>8672.444259973081</v>
      </c>
      <c r="H27" s="34">
        <f t="shared" si="0"/>
        <v>98070.75630084671</v>
      </c>
    </row>
    <row r="28" spans="1:8" ht="15" customHeight="1">
      <c r="A28" s="32">
        <v>2</v>
      </c>
      <c r="B28" s="33">
        <v>16</v>
      </c>
      <c r="C28" s="18">
        <f t="shared" si="2"/>
        <v>98070.75630084671</v>
      </c>
      <c r="D28" s="18">
        <f t="shared" si="1"/>
        <v>134.69978552015186</v>
      </c>
      <c r="E28" s="18">
        <f t="shared" si="3"/>
        <v>572.0794117549392</v>
      </c>
      <c r="F28" s="18">
        <f>SUM($D$12:D28,$E$12:E28)</f>
        <v>11308.467156401459</v>
      </c>
      <c r="G28" s="18">
        <f>SUM($E$12:E28)</f>
        <v>9244.52367172802</v>
      </c>
      <c r="H28" s="34">
        <f t="shared" si="0"/>
        <v>97936.05651532656</v>
      </c>
    </row>
    <row r="29" spans="1:8" ht="15" customHeight="1">
      <c r="A29" s="32">
        <v>2</v>
      </c>
      <c r="B29" s="33">
        <v>17</v>
      </c>
      <c r="C29" s="18">
        <f t="shared" si="2"/>
        <v>97936.05651532656</v>
      </c>
      <c r="D29" s="18">
        <f t="shared" si="1"/>
        <v>135.48553426901935</v>
      </c>
      <c r="E29" s="18">
        <f t="shared" si="3"/>
        <v>571.2936630060717</v>
      </c>
      <c r="F29" s="18">
        <f>SUM($D$12:D29,$E$12:E29)</f>
        <v>12015.24635367655</v>
      </c>
      <c r="G29" s="18">
        <f>SUM($E$12:E29)</f>
        <v>9815.817334734093</v>
      </c>
      <c r="H29" s="34">
        <f t="shared" si="0"/>
        <v>97800.57098105755</v>
      </c>
    </row>
    <row r="30" spans="1:8" ht="15" customHeight="1">
      <c r="A30" s="32">
        <v>2</v>
      </c>
      <c r="B30" s="33">
        <v>18</v>
      </c>
      <c r="C30" s="18">
        <f t="shared" si="2"/>
        <v>97800.57098105755</v>
      </c>
      <c r="D30" s="18">
        <f t="shared" si="1"/>
        <v>136.27586655225525</v>
      </c>
      <c r="E30" s="18">
        <f t="shared" si="3"/>
        <v>570.5033307228358</v>
      </c>
      <c r="F30" s="18">
        <f>SUM($D$12:D30,$E$12:E30)</f>
        <v>12722.02555095164</v>
      </c>
      <c r="G30" s="18">
        <f>SUM($E$12:E30)</f>
        <v>10386.320665456928</v>
      </c>
      <c r="H30" s="34">
        <f t="shared" si="0"/>
        <v>97664.2951145053</v>
      </c>
    </row>
    <row r="31" spans="1:8" ht="15" customHeight="1">
      <c r="A31" s="32">
        <v>2</v>
      </c>
      <c r="B31" s="33">
        <v>19</v>
      </c>
      <c r="C31" s="18">
        <f t="shared" si="2"/>
        <v>97664.2951145053</v>
      </c>
      <c r="D31" s="18">
        <f t="shared" si="1"/>
        <v>137.07080910714342</v>
      </c>
      <c r="E31" s="18">
        <f t="shared" si="3"/>
        <v>569.7083881679476</v>
      </c>
      <c r="F31" s="18">
        <f>SUM($D$12:D31,$E$12:E31)</f>
        <v>13428.804748226732</v>
      </c>
      <c r="G31" s="18">
        <f>SUM($E$12:E31)</f>
        <v>10956.029053624876</v>
      </c>
      <c r="H31" s="34">
        <f t="shared" si="0"/>
        <v>97527.22430539815</v>
      </c>
    </row>
    <row r="32" spans="1:8" ht="15" customHeight="1">
      <c r="A32" s="32">
        <v>2</v>
      </c>
      <c r="B32" s="33">
        <v>20</v>
      </c>
      <c r="C32" s="18">
        <f t="shared" si="2"/>
        <v>97527.22430539815</v>
      </c>
      <c r="D32" s="18">
        <f t="shared" si="1"/>
        <v>137.87038882693514</v>
      </c>
      <c r="E32" s="18">
        <f t="shared" si="3"/>
        <v>568.9088084481559</v>
      </c>
      <c r="F32" s="18">
        <f>SUM($D$12:D32,$E$12:E32)</f>
        <v>14135.583945501821</v>
      </c>
      <c r="G32" s="18">
        <f>SUM($E$12:E32)</f>
        <v>11524.937862073031</v>
      </c>
      <c r="H32" s="34">
        <f t="shared" si="0"/>
        <v>97389.35391657121</v>
      </c>
    </row>
    <row r="33" spans="1:8" ht="15" customHeight="1">
      <c r="A33" s="32">
        <v>2</v>
      </c>
      <c r="B33" s="33">
        <v>21</v>
      </c>
      <c r="C33" s="18">
        <f t="shared" si="2"/>
        <v>97389.35391657121</v>
      </c>
      <c r="D33" s="18">
        <f t="shared" si="1"/>
        <v>138.67463276175897</v>
      </c>
      <c r="E33" s="18">
        <f t="shared" si="3"/>
        <v>568.1045645133321</v>
      </c>
      <c r="F33" s="18">
        <f>SUM($D$12:D33,$E$12:E33)</f>
        <v>14842.363142776914</v>
      </c>
      <c r="G33" s="18">
        <f>SUM($E$12:E33)</f>
        <v>12093.042426586364</v>
      </c>
      <c r="H33" s="34">
        <f t="shared" si="0"/>
        <v>97250.67928380946</v>
      </c>
    </row>
    <row r="34" spans="1:8" ht="15" customHeight="1">
      <c r="A34" s="32">
        <v>2</v>
      </c>
      <c r="B34" s="33">
        <v>22</v>
      </c>
      <c r="C34" s="18">
        <f t="shared" si="2"/>
        <v>97250.67928380946</v>
      </c>
      <c r="D34" s="18">
        <f t="shared" si="1"/>
        <v>139.4835681195358</v>
      </c>
      <c r="E34" s="18">
        <f t="shared" si="3"/>
        <v>567.2956291555553</v>
      </c>
      <c r="F34" s="18">
        <f>SUM($D$12:D34,$E$12:E34)</f>
        <v>15549.142340052003</v>
      </c>
      <c r="G34" s="18">
        <f>SUM($E$12:E34)</f>
        <v>12660.338055741919</v>
      </c>
      <c r="H34" s="34">
        <f t="shared" si="0"/>
        <v>97111.19571568992</v>
      </c>
    </row>
    <row r="35" spans="1:8" ht="15" customHeight="1">
      <c r="A35" s="32">
        <v>2</v>
      </c>
      <c r="B35" s="33">
        <v>23</v>
      </c>
      <c r="C35" s="18">
        <f t="shared" si="2"/>
        <v>97111.19571568992</v>
      </c>
      <c r="D35" s="18">
        <f t="shared" si="1"/>
        <v>140.2972222668999</v>
      </c>
      <c r="E35" s="18">
        <f t="shared" si="3"/>
        <v>566.4819750081912</v>
      </c>
      <c r="F35" s="18">
        <f>SUM($D$12:D35,$E$12:E35)</f>
        <v>16255.921537327096</v>
      </c>
      <c r="G35" s="18">
        <f>SUM($E$12:E35)</f>
        <v>13226.82003075011</v>
      </c>
      <c r="H35" s="34">
        <f t="shared" si="0"/>
        <v>96970.89849342301</v>
      </c>
    </row>
    <row r="36" spans="1:8" ht="15" customHeight="1">
      <c r="A36" s="32">
        <v>2</v>
      </c>
      <c r="B36" s="33">
        <v>24</v>
      </c>
      <c r="C36" s="18">
        <f t="shared" si="2"/>
        <v>96970.89849342301</v>
      </c>
      <c r="D36" s="18">
        <f t="shared" si="1"/>
        <v>141.1156227301234</v>
      </c>
      <c r="E36" s="18">
        <f t="shared" si="3"/>
        <v>565.6635745449677</v>
      </c>
      <c r="F36" s="18">
        <f>SUM($D$12:D36,$E$12:E36)</f>
        <v>16962.700734602186</v>
      </c>
      <c r="G36" s="18">
        <f>SUM($E$12:E36)</f>
        <v>13792.483605295078</v>
      </c>
      <c r="H36" s="34">
        <f t="shared" si="0"/>
        <v>96829.78287069288</v>
      </c>
    </row>
    <row r="37" spans="1:8" ht="15" customHeight="1">
      <c r="A37" s="32">
        <v>3</v>
      </c>
      <c r="B37" s="33">
        <v>25</v>
      </c>
      <c r="C37" s="18">
        <f t="shared" si="2"/>
        <v>96829.78287069288</v>
      </c>
      <c r="D37" s="18">
        <f t="shared" si="1"/>
        <v>141.93879719604922</v>
      </c>
      <c r="E37" s="18">
        <f t="shared" si="3"/>
        <v>564.8404000790418</v>
      </c>
      <c r="F37" s="18">
        <f>SUM($D$12:D37,$E$12:E37)</f>
        <v>17669.47993187728</v>
      </c>
      <c r="G37" s="18">
        <f>SUM($E$12:E37)</f>
        <v>14357.32400537412</v>
      </c>
      <c r="H37" s="34">
        <f t="shared" si="0"/>
        <v>96687.84407349683</v>
      </c>
    </row>
    <row r="38" spans="1:8" ht="15" customHeight="1">
      <c r="A38" s="32">
        <v>3</v>
      </c>
      <c r="B38" s="33">
        <v>26</v>
      </c>
      <c r="C38" s="18">
        <f t="shared" si="2"/>
        <v>96687.84407349683</v>
      </c>
      <c r="D38" s="18">
        <f t="shared" si="1"/>
        <v>142.76677351302612</v>
      </c>
      <c r="E38" s="18">
        <f t="shared" si="3"/>
        <v>564.0124237620649</v>
      </c>
      <c r="F38" s="18">
        <f>SUM($D$12:D38,$E$12:E38)</f>
        <v>18376.25912915237</v>
      </c>
      <c r="G38" s="18">
        <f>SUM($E$12:E38)</f>
        <v>14921.336429136185</v>
      </c>
      <c r="H38" s="34">
        <f t="shared" si="0"/>
        <v>96545.07729998381</v>
      </c>
    </row>
    <row r="39" spans="1:8" ht="15" customHeight="1">
      <c r="A39" s="32">
        <v>3</v>
      </c>
      <c r="B39" s="33">
        <v>27</v>
      </c>
      <c r="C39" s="18">
        <f t="shared" si="2"/>
        <v>96545.07729998381</v>
      </c>
      <c r="D39" s="18">
        <f t="shared" si="1"/>
        <v>143.5995796918521</v>
      </c>
      <c r="E39" s="18">
        <f t="shared" si="3"/>
        <v>563.179617583239</v>
      </c>
      <c r="F39" s="18">
        <f>SUM($D$12:D39,$E$12:E39)</f>
        <v>19083.03832642746</v>
      </c>
      <c r="G39" s="18">
        <f>SUM($E$12:E39)</f>
        <v>15484.516046719424</v>
      </c>
      <c r="H39" s="34">
        <f t="shared" si="0"/>
        <v>96401.47772029195</v>
      </c>
    </row>
    <row r="40" spans="1:8" ht="15" customHeight="1">
      <c r="A40" s="32">
        <v>3</v>
      </c>
      <c r="B40" s="33">
        <v>28</v>
      </c>
      <c r="C40" s="18">
        <f t="shared" si="2"/>
        <v>96401.47772029195</v>
      </c>
      <c r="D40" s="18">
        <f t="shared" si="1"/>
        <v>144.43724390672128</v>
      </c>
      <c r="E40" s="18">
        <f t="shared" si="3"/>
        <v>562.3419533683698</v>
      </c>
      <c r="F40" s="18">
        <f>SUM($D$12:D40,$E$12:E40)</f>
        <v>19789.817523702553</v>
      </c>
      <c r="G40" s="18">
        <f>SUM($E$12:E40)</f>
        <v>16046.858000087794</v>
      </c>
      <c r="H40" s="34">
        <f t="shared" si="0"/>
        <v>96257.04047638523</v>
      </c>
    </row>
    <row r="41" spans="1:8" ht="15" customHeight="1">
      <c r="A41" s="32">
        <v>3</v>
      </c>
      <c r="B41" s="33">
        <v>29</v>
      </c>
      <c r="C41" s="18">
        <f t="shared" si="2"/>
        <v>96257.04047638523</v>
      </c>
      <c r="D41" s="18">
        <f t="shared" si="1"/>
        <v>145.27979449617715</v>
      </c>
      <c r="E41" s="18">
        <f t="shared" si="3"/>
        <v>561.4994027789139</v>
      </c>
      <c r="F41" s="18">
        <f>SUM($D$12:D41,$E$12:E41)</f>
        <v>20496.596720977646</v>
      </c>
      <c r="G41" s="18">
        <f>SUM($E$12:E41)</f>
        <v>16608.357402866706</v>
      </c>
      <c r="H41" s="34">
        <f t="shared" si="0"/>
        <v>96111.76068188905</v>
      </c>
    </row>
    <row r="42" spans="1:8" ht="15" customHeight="1">
      <c r="A42" s="32">
        <v>3</v>
      </c>
      <c r="B42" s="33">
        <v>30</v>
      </c>
      <c r="C42" s="18">
        <f t="shared" si="2"/>
        <v>96111.76068188905</v>
      </c>
      <c r="D42" s="18">
        <f t="shared" si="1"/>
        <v>146.12725996407153</v>
      </c>
      <c r="E42" s="18">
        <f t="shared" si="3"/>
        <v>560.6519373110195</v>
      </c>
      <c r="F42" s="18">
        <f>SUM($D$12:D42,$E$12:E42)</f>
        <v>21203.37591825274</v>
      </c>
      <c r="G42" s="18">
        <f>SUM($E$12:E42)</f>
        <v>17169.009340177727</v>
      </c>
      <c r="H42" s="34">
        <f t="shared" si="0"/>
        <v>95965.63342192498</v>
      </c>
    </row>
    <row r="43" spans="1:8" ht="15" customHeight="1">
      <c r="A43" s="32">
        <v>3</v>
      </c>
      <c r="B43" s="33">
        <v>31</v>
      </c>
      <c r="C43" s="18">
        <f t="shared" si="2"/>
        <v>95965.63342192498</v>
      </c>
      <c r="D43" s="18">
        <f t="shared" si="1"/>
        <v>146.97966898052857</v>
      </c>
      <c r="E43" s="18">
        <f t="shared" si="3"/>
        <v>559.7995282945625</v>
      </c>
      <c r="F43" s="18">
        <f>SUM($D$12:D43,$E$12:E43)</f>
        <v>21910.15511552783</v>
      </c>
      <c r="G43" s="18">
        <f>SUM($E$12:E43)</f>
        <v>17728.80886847229</v>
      </c>
      <c r="H43" s="34">
        <f t="shared" si="0"/>
        <v>95818.65375294446</v>
      </c>
    </row>
    <row r="44" spans="1:8" ht="15" customHeight="1">
      <c r="A44" s="32">
        <v>3</v>
      </c>
      <c r="B44" s="33">
        <v>32</v>
      </c>
      <c r="C44" s="18">
        <f t="shared" si="2"/>
        <v>95818.65375294446</v>
      </c>
      <c r="D44" s="18">
        <f t="shared" si="1"/>
        <v>147.83705038291498</v>
      </c>
      <c r="E44" s="18">
        <f t="shared" si="3"/>
        <v>558.9421468921761</v>
      </c>
      <c r="F44" s="18">
        <f>SUM($D$12:D44,$E$12:E44)</f>
        <v>22616.934312802918</v>
      </c>
      <c r="G44" s="18">
        <f>SUM($E$12:E44)</f>
        <v>18287.751015364465</v>
      </c>
      <c r="H44" s="34">
        <f t="shared" si="0"/>
        <v>95670.81670256154</v>
      </c>
    </row>
    <row r="45" spans="1:8" ht="15" customHeight="1">
      <c r="A45" s="32">
        <v>3</v>
      </c>
      <c r="B45" s="33">
        <v>33</v>
      </c>
      <c r="C45" s="18">
        <f t="shared" si="2"/>
        <v>95670.81670256154</v>
      </c>
      <c r="D45" s="18">
        <f t="shared" si="1"/>
        <v>148.69943317681543</v>
      </c>
      <c r="E45" s="18">
        <f t="shared" si="3"/>
        <v>558.0797640982756</v>
      </c>
      <c r="F45" s="18">
        <f>SUM($D$12:D45,$E$12:E45)</f>
        <v>23323.713510078007</v>
      </c>
      <c r="G45" s="18">
        <f>SUM($E$12:E45)</f>
        <v>18845.83077946274</v>
      </c>
      <c r="H45" s="34">
        <f t="shared" si="0"/>
        <v>95522.11726938472</v>
      </c>
    </row>
    <row r="46" spans="1:8" ht="15" customHeight="1">
      <c r="A46" s="32">
        <v>3</v>
      </c>
      <c r="B46" s="33">
        <v>34</v>
      </c>
      <c r="C46" s="18">
        <f t="shared" si="2"/>
        <v>95522.11726938472</v>
      </c>
      <c r="D46" s="18">
        <f t="shared" si="1"/>
        <v>149.56684653701348</v>
      </c>
      <c r="E46" s="18">
        <f t="shared" si="3"/>
        <v>557.2123507380776</v>
      </c>
      <c r="F46" s="18">
        <f>SUM($D$12:D46,$E$12:E46)</f>
        <v>24030.4927073531</v>
      </c>
      <c r="G46" s="18">
        <f>SUM($E$12:E46)</f>
        <v>19403.04313020082</v>
      </c>
      <c r="H46" s="34">
        <f t="shared" si="0"/>
        <v>95372.55042284771</v>
      </c>
    </row>
    <row r="47" spans="1:8" ht="15" customHeight="1">
      <c r="A47" s="32">
        <v>3</v>
      </c>
      <c r="B47" s="33">
        <v>35</v>
      </c>
      <c r="C47" s="18">
        <f t="shared" si="2"/>
        <v>95372.55042284771</v>
      </c>
      <c r="D47" s="18">
        <f t="shared" si="1"/>
        <v>150.43931980847935</v>
      </c>
      <c r="E47" s="18">
        <f t="shared" si="3"/>
        <v>556.3398774666117</v>
      </c>
      <c r="F47" s="18">
        <f>SUM($D$12:D47,$E$12:E47)</f>
        <v>24737.271904628193</v>
      </c>
      <c r="G47" s="18">
        <f>SUM($E$12:E47)</f>
        <v>19959.38300766743</v>
      </c>
      <c r="H47" s="34">
        <f t="shared" si="0"/>
        <v>95222.11110303923</v>
      </c>
    </row>
    <row r="48" spans="1:8" ht="15" customHeight="1">
      <c r="A48" s="32">
        <v>3</v>
      </c>
      <c r="B48" s="33">
        <v>36</v>
      </c>
      <c r="C48" s="18">
        <f t="shared" si="2"/>
        <v>95222.11110303923</v>
      </c>
      <c r="D48" s="18">
        <f t="shared" si="1"/>
        <v>151.31688250736215</v>
      </c>
      <c r="E48" s="18">
        <f t="shared" si="3"/>
        <v>555.4623147677289</v>
      </c>
      <c r="F48" s="18">
        <f>SUM($D$12:D48,$E$12:E48)</f>
        <v>25444.051101903286</v>
      </c>
      <c r="G48" s="18">
        <f>SUM($E$12:E48)</f>
        <v>20514.84532243516</v>
      </c>
      <c r="H48" s="34">
        <f t="shared" si="0"/>
        <v>95070.79422053187</v>
      </c>
    </row>
    <row r="49" spans="1:8" ht="15" customHeight="1">
      <c r="A49" s="32">
        <v>4</v>
      </c>
      <c r="B49" s="33">
        <v>37</v>
      </c>
      <c r="C49" s="18">
        <f t="shared" si="2"/>
        <v>95070.79422053187</v>
      </c>
      <c r="D49" s="18">
        <f t="shared" si="1"/>
        <v>152.19956432198842</v>
      </c>
      <c r="E49" s="18">
        <f t="shared" si="3"/>
        <v>554.5796329531026</v>
      </c>
      <c r="F49" s="18">
        <f>SUM($D$12:D49,$E$12:E49)</f>
        <v>26150.83029917838</v>
      </c>
      <c r="G49" s="18">
        <f>SUM($E$12:E49)</f>
        <v>21069.424955388266</v>
      </c>
      <c r="H49" s="34">
        <f t="shared" si="0"/>
        <v>94918.59465620988</v>
      </c>
    </row>
    <row r="50" spans="1:8" ht="15" customHeight="1">
      <c r="A50" s="32">
        <v>4</v>
      </c>
      <c r="B50" s="33">
        <v>38</v>
      </c>
      <c r="C50" s="18">
        <f t="shared" si="2"/>
        <v>94918.59465620988</v>
      </c>
      <c r="D50" s="18">
        <f t="shared" si="1"/>
        <v>153.0873951138667</v>
      </c>
      <c r="E50" s="18">
        <f t="shared" si="3"/>
        <v>553.6918021612244</v>
      </c>
      <c r="F50" s="18">
        <f>SUM($D$12:D50,$E$12:E50)</f>
        <v>26857.609496453468</v>
      </c>
      <c r="G50" s="18">
        <f>SUM($E$12:E50)</f>
        <v>21623.11675754949</v>
      </c>
      <c r="H50" s="34">
        <f t="shared" si="0"/>
        <v>94765.50726109602</v>
      </c>
    </row>
    <row r="51" spans="1:8" ht="15" customHeight="1">
      <c r="A51" s="32">
        <v>4</v>
      </c>
      <c r="B51" s="33">
        <v>39</v>
      </c>
      <c r="C51" s="18">
        <f t="shared" si="2"/>
        <v>94765.50726109602</v>
      </c>
      <c r="D51" s="18">
        <f t="shared" si="1"/>
        <v>153.98040491869756</v>
      </c>
      <c r="E51" s="18">
        <f t="shared" si="3"/>
        <v>552.7987923563935</v>
      </c>
      <c r="F51" s="18">
        <f>SUM($D$12:D51,$E$12:E51)</f>
        <v>27564.38869372856</v>
      </c>
      <c r="G51" s="18">
        <f>SUM($E$12:E51)</f>
        <v>22175.915549905883</v>
      </c>
      <c r="H51" s="34">
        <f t="shared" si="0"/>
        <v>94611.52685617733</v>
      </c>
    </row>
    <row r="52" spans="1:8" ht="15" customHeight="1">
      <c r="A52" s="32">
        <v>4</v>
      </c>
      <c r="B52" s="33">
        <v>40</v>
      </c>
      <c r="C52" s="18">
        <f t="shared" si="2"/>
        <v>94611.52685617733</v>
      </c>
      <c r="D52" s="18">
        <f t="shared" si="1"/>
        <v>154.87862394738988</v>
      </c>
      <c r="E52" s="18">
        <f t="shared" si="3"/>
        <v>551.9005733277012</v>
      </c>
      <c r="F52" s="18">
        <f>SUM($D$12:D52,$E$12:E52)</f>
        <v>28271.16789100365</v>
      </c>
      <c r="G52" s="18">
        <f>SUM($E$12:E52)</f>
        <v>22727.816123233584</v>
      </c>
      <c r="H52" s="34">
        <f t="shared" si="0"/>
        <v>94456.64823222994</v>
      </c>
    </row>
    <row r="53" spans="1:8" ht="15" customHeight="1">
      <c r="A53" s="32">
        <v>4</v>
      </c>
      <c r="B53" s="33">
        <v>41</v>
      </c>
      <c r="C53" s="18">
        <f t="shared" si="2"/>
        <v>94456.64823222994</v>
      </c>
      <c r="D53" s="18">
        <f t="shared" si="1"/>
        <v>155.78208258708298</v>
      </c>
      <c r="E53" s="18">
        <f t="shared" si="3"/>
        <v>550.9971146880081</v>
      </c>
      <c r="F53" s="18">
        <f>SUM($D$12:D53,$E$12:E53)</f>
        <v>28977.94708827874</v>
      </c>
      <c r="G53" s="18">
        <f>SUM($E$12:E53)</f>
        <v>23278.813237921593</v>
      </c>
      <c r="H53" s="34">
        <f t="shared" si="0"/>
        <v>94300.86614964285</v>
      </c>
    </row>
    <row r="54" spans="1:8" ht="15" customHeight="1">
      <c r="A54" s="32">
        <v>4</v>
      </c>
      <c r="B54" s="33">
        <v>42</v>
      </c>
      <c r="C54" s="18">
        <f t="shared" si="2"/>
        <v>94300.86614964285</v>
      </c>
      <c r="D54" s="18">
        <f t="shared" si="1"/>
        <v>156.6908114021743</v>
      </c>
      <c r="E54" s="18">
        <f t="shared" si="3"/>
        <v>550.0883858729168</v>
      </c>
      <c r="F54" s="18">
        <f>SUM($D$12:D54,$E$12:E54)</f>
        <v>29684.726285553832</v>
      </c>
      <c r="G54" s="18">
        <f>SUM($E$12:E54)</f>
        <v>23828.90162379451</v>
      </c>
      <c r="H54" s="34">
        <f t="shared" si="0"/>
        <v>94144.17533824068</v>
      </c>
    </row>
    <row r="55" spans="1:8" ht="15" customHeight="1">
      <c r="A55" s="32">
        <v>4</v>
      </c>
      <c r="B55" s="33">
        <v>43</v>
      </c>
      <c r="C55" s="18">
        <f t="shared" si="2"/>
        <v>94144.17533824068</v>
      </c>
      <c r="D55" s="18">
        <f t="shared" si="1"/>
        <v>157.6048411353537</v>
      </c>
      <c r="E55" s="18">
        <f t="shared" si="3"/>
        <v>549.1743561397374</v>
      </c>
      <c r="F55" s="18">
        <f>SUM($D$12:D55,$E$12:E55)</f>
        <v>30391.505482828925</v>
      </c>
      <c r="G55" s="18">
        <f>SUM($E$12:E55)</f>
        <v>24378.07597993425</v>
      </c>
      <c r="H55" s="34">
        <f t="shared" si="0"/>
        <v>93986.57049710532</v>
      </c>
    </row>
    <row r="56" spans="1:8" ht="15" customHeight="1">
      <c r="A56" s="32">
        <v>4</v>
      </c>
      <c r="B56" s="33">
        <v>44</v>
      </c>
      <c r="C56" s="18">
        <f t="shared" si="2"/>
        <v>93986.57049710532</v>
      </c>
      <c r="D56" s="18">
        <f t="shared" si="1"/>
        <v>158.52420270864332</v>
      </c>
      <c r="E56" s="18">
        <f t="shared" si="3"/>
        <v>548.2549945664477</v>
      </c>
      <c r="F56" s="18">
        <f>SUM($D$12:D56,$E$12:E56)</f>
        <v>31098.284680104014</v>
      </c>
      <c r="G56" s="18">
        <f>SUM($E$12:E56)</f>
        <v>24926.330974500695</v>
      </c>
      <c r="H56" s="34">
        <f t="shared" si="0"/>
        <v>93828.04629439667</v>
      </c>
    </row>
    <row r="57" spans="1:8" ht="15" customHeight="1">
      <c r="A57" s="32">
        <v>4</v>
      </c>
      <c r="B57" s="33">
        <v>45</v>
      </c>
      <c r="C57" s="18">
        <f t="shared" si="2"/>
        <v>93828.04629439667</v>
      </c>
      <c r="D57" s="18">
        <f t="shared" si="1"/>
        <v>159.44892722444376</v>
      </c>
      <c r="E57" s="18">
        <f t="shared" si="3"/>
        <v>547.3302700506473</v>
      </c>
      <c r="F57" s="18">
        <f>SUM($D$12:D57,$E$12:E57)</f>
        <v>31805.063877379103</v>
      </c>
      <c r="G57" s="18">
        <f>SUM($E$12:E57)</f>
        <v>25473.661244551342</v>
      </c>
      <c r="H57" s="34">
        <f t="shared" si="0"/>
        <v>93668.59736717223</v>
      </c>
    </row>
    <row r="58" spans="1:8" ht="15" customHeight="1">
      <c r="A58" s="32">
        <v>4</v>
      </c>
      <c r="B58" s="33">
        <v>46</v>
      </c>
      <c r="C58" s="18">
        <f t="shared" si="2"/>
        <v>93668.59736717223</v>
      </c>
      <c r="D58" s="18">
        <f t="shared" si="1"/>
        <v>160.37904596658632</v>
      </c>
      <c r="E58" s="18">
        <f t="shared" si="3"/>
        <v>546.4001513085047</v>
      </c>
      <c r="F58" s="18">
        <f>SUM($D$12:D58,$E$12:E58)</f>
        <v>32511.843074654196</v>
      </c>
      <c r="G58" s="18">
        <f>SUM($E$12:E58)</f>
        <v>26020.061395859848</v>
      </c>
      <c r="H58" s="34">
        <f t="shared" si="0"/>
        <v>93508.21832120564</v>
      </c>
    </row>
    <row r="59" spans="1:8" ht="15" customHeight="1">
      <c r="A59" s="32">
        <v>4</v>
      </c>
      <c r="B59" s="33">
        <v>47</v>
      </c>
      <c r="C59" s="18">
        <f t="shared" si="2"/>
        <v>93508.21832120564</v>
      </c>
      <c r="D59" s="18">
        <f t="shared" si="1"/>
        <v>161.31459040139146</v>
      </c>
      <c r="E59" s="18">
        <f t="shared" si="3"/>
        <v>545.4646068736996</v>
      </c>
      <c r="F59" s="18">
        <f>SUM($D$12:D59,$E$12:E59)</f>
        <v>33218.622271929285</v>
      </c>
      <c r="G59" s="18">
        <f>SUM($E$12:E59)</f>
        <v>26565.526002733546</v>
      </c>
      <c r="H59" s="34">
        <f t="shared" si="0"/>
        <v>93346.90373080425</v>
      </c>
    </row>
    <row r="60" spans="1:8" ht="15" customHeight="1">
      <c r="A60" s="32">
        <v>4</v>
      </c>
      <c r="B60" s="33">
        <v>48</v>
      </c>
      <c r="C60" s="18">
        <f t="shared" si="2"/>
        <v>93346.90373080425</v>
      </c>
      <c r="D60" s="18">
        <f t="shared" si="1"/>
        <v>162.25559217873285</v>
      </c>
      <c r="E60" s="18">
        <f t="shared" si="3"/>
        <v>544.5236050963582</v>
      </c>
      <c r="F60" s="18">
        <f>SUM($D$12:D60,$E$12:E60)</f>
        <v>33925.40146920438</v>
      </c>
      <c r="G60" s="18">
        <f>SUM($E$12:E60)</f>
        <v>27110.049607829904</v>
      </c>
      <c r="H60" s="34">
        <f t="shared" si="0"/>
        <v>93184.64813862552</v>
      </c>
    </row>
    <row r="61" spans="1:8" ht="15" customHeight="1">
      <c r="A61" s="32">
        <v>5</v>
      </c>
      <c r="B61" s="33">
        <v>49</v>
      </c>
      <c r="C61" s="18">
        <f t="shared" si="2"/>
        <v>93184.64813862552</v>
      </c>
      <c r="D61" s="18">
        <f t="shared" si="1"/>
        <v>163.20208313310889</v>
      </c>
      <c r="E61" s="18">
        <f t="shared" si="3"/>
        <v>543.5771141419822</v>
      </c>
      <c r="F61" s="18">
        <f>SUM($D$12:D61,$E$12:E61)</f>
        <v>34632.180666479464</v>
      </c>
      <c r="G61" s="18">
        <f>SUM($E$12:E61)</f>
        <v>27653.626721971887</v>
      </c>
      <c r="H61" s="34">
        <f t="shared" si="0"/>
        <v>93021.44605549242</v>
      </c>
    </row>
    <row r="62" spans="1:8" ht="15" customHeight="1">
      <c r="A62" s="32">
        <v>5</v>
      </c>
      <c r="B62" s="33">
        <v>50</v>
      </c>
      <c r="C62" s="18">
        <f t="shared" si="2"/>
        <v>93021.44605549242</v>
      </c>
      <c r="D62" s="18">
        <f t="shared" si="1"/>
        <v>164.15409528471866</v>
      </c>
      <c r="E62" s="18">
        <f t="shared" si="3"/>
        <v>542.6251019903724</v>
      </c>
      <c r="F62" s="18">
        <f>SUM($D$12:D62,$E$12:E62)</f>
        <v>35338.95986375456</v>
      </c>
      <c r="G62" s="18">
        <f>SUM($E$12:E62)</f>
        <v>28196.25182396226</v>
      </c>
      <c r="H62" s="34">
        <f t="shared" si="0"/>
        <v>92857.2919602077</v>
      </c>
    </row>
    <row r="63" spans="1:8" ht="15" customHeight="1">
      <c r="A63" s="32">
        <v>5</v>
      </c>
      <c r="B63" s="33">
        <v>51</v>
      </c>
      <c r="C63" s="18">
        <f t="shared" si="2"/>
        <v>92857.2919602077</v>
      </c>
      <c r="D63" s="18">
        <f t="shared" si="1"/>
        <v>165.11166084054605</v>
      </c>
      <c r="E63" s="18">
        <f t="shared" si="3"/>
        <v>541.667536434545</v>
      </c>
      <c r="F63" s="18">
        <f>SUM($D$12:D63,$E$12:E63)</f>
        <v>36045.73906102965</v>
      </c>
      <c r="G63" s="18">
        <f>SUM($E$12:E63)</f>
        <v>28737.919360396805</v>
      </c>
      <c r="H63" s="34">
        <f t="shared" si="0"/>
        <v>92692.18029936716</v>
      </c>
    </row>
    <row r="64" spans="1:8" ht="15" customHeight="1">
      <c r="A64" s="32">
        <v>5</v>
      </c>
      <c r="B64" s="33">
        <v>52</v>
      </c>
      <c r="C64" s="18">
        <f t="shared" si="2"/>
        <v>92692.18029936716</v>
      </c>
      <c r="D64" s="18">
        <f t="shared" si="1"/>
        <v>166.07481219544923</v>
      </c>
      <c r="E64" s="18">
        <f t="shared" si="3"/>
        <v>540.7043850796418</v>
      </c>
      <c r="F64" s="18">
        <f>SUM($D$12:D64,$E$12:E64)</f>
        <v>36752.518258304735</v>
      </c>
      <c r="G64" s="18">
        <f>SUM($E$12:E64)</f>
        <v>29278.62374547645</v>
      </c>
      <c r="H64" s="34">
        <f t="shared" si="0"/>
        <v>92526.1054871717</v>
      </c>
    </row>
    <row r="65" spans="1:8" ht="15" customHeight="1">
      <c r="A65" s="32">
        <v>5</v>
      </c>
      <c r="B65" s="33">
        <v>53</v>
      </c>
      <c r="C65" s="18">
        <f t="shared" si="2"/>
        <v>92526.1054871717</v>
      </c>
      <c r="D65" s="18">
        <f t="shared" si="1"/>
        <v>167.04358193325606</v>
      </c>
      <c r="E65" s="18">
        <f t="shared" si="3"/>
        <v>539.735615341835</v>
      </c>
      <c r="F65" s="18">
        <f>SUM($D$12:D65,$E$12:E65)</f>
        <v>37459.29745557983</v>
      </c>
      <c r="G65" s="18">
        <f>SUM($E$12:E65)</f>
        <v>29818.359360818285</v>
      </c>
      <c r="H65" s="34">
        <f t="shared" si="0"/>
        <v>92359.06190523846</v>
      </c>
    </row>
    <row r="66" spans="1:8" ht="15" customHeight="1">
      <c r="A66" s="32">
        <v>5</v>
      </c>
      <c r="B66" s="33">
        <v>54</v>
      </c>
      <c r="C66" s="18">
        <f t="shared" si="2"/>
        <v>92359.06190523846</v>
      </c>
      <c r="D66" s="18">
        <f t="shared" si="1"/>
        <v>168.01800282786667</v>
      </c>
      <c r="E66" s="18">
        <f t="shared" si="3"/>
        <v>538.7611944472244</v>
      </c>
      <c r="F66" s="18">
        <f>SUM($D$12:D66,$E$12:E66)</f>
        <v>38166.07665285492</v>
      </c>
      <c r="G66" s="18">
        <f>SUM($E$12:E66)</f>
        <v>30357.12055526551</v>
      </c>
      <c r="H66" s="34">
        <f t="shared" si="0"/>
        <v>92191.04390241059</v>
      </c>
    </row>
    <row r="67" spans="1:8" ht="15" customHeight="1">
      <c r="A67" s="32">
        <v>5</v>
      </c>
      <c r="B67" s="33">
        <v>55</v>
      </c>
      <c r="C67" s="18">
        <f t="shared" si="2"/>
        <v>92191.04390241059</v>
      </c>
      <c r="D67" s="18">
        <f t="shared" si="1"/>
        <v>168.9981078443626</v>
      </c>
      <c r="E67" s="18">
        <f t="shared" si="3"/>
        <v>537.7810894307285</v>
      </c>
      <c r="F67" s="18">
        <f>SUM($D$12:D67,$E$12:E67)</f>
        <v>38872.85585013001</v>
      </c>
      <c r="G67" s="18">
        <f>SUM($E$12:E67)</f>
        <v>30894.901644696238</v>
      </c>
      <c r="H67" s="34">
        <f t="shared" si="0"/>
        <v>92022.04579456622</v>
      </c>
    </row>
    <row r="68" spans="1:8" ht="15" customHeight="1">
      <c r="A68" s="32">
        <v>5</v>
      </c>
      <c r="B68" s="33">
        <v>56</v>
      </c>
      <c r="C68" s="18">
        <f t="shared" si="2"/>
        <v>92022.04579456622</v>
      </c>
      <c r="D68" s="18">
        <f t="shared" si="1"/>
        <v>169.9839301401214</v>
      </c>
      <c r="E68" s="18">
        <f t="shared" si="3"/>
        <v>536.7952671349697</v>
      </c>
      <c r="F68" s="18">
        <f>SUM($D$12:D68,$E$12:E68)</f>
        <v>39579.6350474051</v>
      </c>
      <c r="G68" s="18">
        <f>SUM($E$12:E68)</f>
        <v>31431.696911831208</v>
      </c>
      <c r="H68" s="34">
        <f t="shared" si="0"/>
        <v>91852.0618644261</v>
      </c>
    </row>
    <row r="69" spans="1:8" ht="15" customHeight="1">
      <c r="A69" s="32">
        <v>5</v>
      </c>
      <c r="B69" s="33">
        <v>57</v>
      </c>
      <c r="C69" s="18">
        <f t="shared" si="2"/>
        <v>91852.0618644261</v>
      </c>
      <c r="D69" s="18">
        <f t="shared" si="1"/>
        <v>170.97550306593882</v>
      </c>
      <c r="E69" s="18">
        <f t="shared" si="3"/>
        <v>535.8036942091522</v>
      </c>
      <c r="F69" s="18">
        <f>SUM($D$12:D69,$E$12:E69)</f>
        <v>40286.41424468019</v>
      </c>
      <c r="G69" s="18">
        <f>SUM($E$12:E69)</f>
        <v>31967.50060604036</v>
      </c>
      <c r="H69" s="34">
        <f t="shared" si="0"/>
        <v>91681.08636136015</v>
      </c>
    </row>
    <row r="70" spans="1:8" ht="15" customHeight="1">
      <c r="A70" s="32">
        <v>5</v>
      </c>
      <c r="B70" s="33">
        <v>58</v>
      </c>
      <c r="C70" s="18">
        <f t="shared" si="2"/>
        <v>91681.08636136015</v>
      </c>
      <c r="D70" s="18">
        <f t="shared" si="1"/>
        <v>171.9728601671568</v>
      </c>
      <c r="E70" s="18">
        <f t="shared" si="3"/>
        <v>534.8063371079343</v>
      </c>
      <c r="F70" s="18">
        <f>SUM($D$12:D70,$E$12:E70)</f>
        <v>40993.193441955285</v>
      </c>
      <c r="G70" s="18">
        <f>SUM($E$12:E70)</f>
        <v>32502.306943148295</v>
      </c>
      <c r="H70" s="34">
        <f t="shared" si="0"/>
        <v>91509.113501193</v>
      </c>
    </row>
    <row r="71" spans="1:8" ht="15" customHeight="1">
      <c r="A71" s="32">
        <v>5</v>
      </c>
      <c r="B71" s="33">
        <v>59</v>
      </c>
      <c r="C71" s="18">
        <f t="shared" si="2"/>
        <v>91509.113501193</v>
      </c>
      <c r="D71" s="18">
        <f t="shared" si="1"/>
        <v>172.97603518479843</v>
      </c>
      <c r="E71" s="18">
        <f t="shared" si="3"/>
        <v>533.8031620902926</v>
      </c>
      <c r="F71" s="18">
        <f>SUM($D$12:D71,$E$12:E71)</f>
        <v>41699.97263923037</v>
      </c>
      <c r="G71" s="18">
        <f>SUM($E$12:E71)</f>
        <v>33036.110105238586</v>
      </c>
      <c r="H71" s="34">
        <f t="shared" si="0"/>
        <v>91336.13746600821</v>
      </c>
    </row>
    <row r="72" spans="1:8" ht="15" customHeight="1">
      <c r="A72" s="32">
        <v>5</v>
      </c>
      <c r="B72" s="33">
        <v>60</v>
      </c>
      <c r="C72" s="18">
        <f t="shared" si="2"/>
        <v>91336.13746600821</v>
      </c>
      <c r="D72" s="18">
        <f t="shared" si="1"/>
        <v>173.9850620567098</v>
      </c>
      <c r="E72" s="18">
        <f t="shared" si="3"/>
        <v>532.7941352183813</v>
      </c>
      <c r="F72" s="18">
        <f>SUM($D$12:D72,$E$12:E72)</f>
        <v>42406.751836505464</v>
      </c>
      <c r="G72" s="18">
        <f>SUM($E$12:E72)</f>
        <v>33568.90424045697</v>
      </c>
      <c r="H72" s="34">
        <f t="shared" si="0"/>
        <v>91162.15240395149</v>
      </c>
    </row>
    <row r="73" spans="1:8" ht="15" customHeight="1">
      <c r="A73" s="32">
        <v>6</v>
      </c>
      <c r="B73" s="33">
        <v>61</v>
      </c>
      <c r="C73" s="18">
        <f t="shared" si="2"/>
        <v>91162.15240395149</v>
      </c>
      <c r="D73" s="18">
        <f t="shared" si="1"/>
        <v>174.99997491870738</v>
      </c>
      <c r="E73" s="18">
        <f t="shared" si="3"/>
        <v>531.7792223563837</v>
      </c>
      <c r="F73" s="18">
        <f>SUM($D$12:D73,$E$12:E73)</f>
        <v>43113.53103378056</v>
      </c>
      <c r="G73" s="18">
        <f>SUM($E$12:E73)</f>
        <v>34100.68346281335</v>
      </c>
      <c r="H73" s="34">
        <f t="shared" si="0"/>
        <v>90987.15242903278</v>
      </c>
    </row>
    <row r="74" spans="1:8" ht="15" customHeight="1">
      <c r="A74" s="32">
        <v>6</v>
      </c>
      <c r="B74" s="33">
        <v>62</v>
      </c>
      <c r="C74" s="18">
        <f t="shared" si="2"/>
        <v>90987.15242903278</v>
      </c>
      <c r="D74" s="18">
        <f t="shared" si="1"/>
        <v>176.02080810573318</v>
      </c>
      <c r="E74" s="18">
        <f t="shared" si="3"/>
        <v>530.7583891693579</v>
      </c>
      <c r="F74" s="18">
        <f>SUM($D$12:D74,$E$12:E74)</f>
        <v>43820.31023105565</v>
      </c>
      <c r="G74" s="18">
        <f>SUM($E$12:E74)</f>
        <v>34631.44185198271</v>
      </c>
      <c r="H74" s="34">
        <f t="shared" si="0"/>
        <v>90811.13162092704</v>
      </c>
    </row>
    <row r="75" spans="1:8" ht="15" customHeight="1">
      <c r="A75" s="32">
        <v>6</v>
      </c>
      <c r="B75" s="33">
        <v>63</v>
      </c>
      <c r="C75" s="18">
        <f t="shared" si="2"/>
        <v>90811.13162092704</v>
      </c>
      <c r="D75" s="18">
        <f t="shared" si="1"/>
        <v>177.04759615301657</v>
      </c>
      <c r="E75" s="18">
        <f t="shared" si="3"/>
        <v>529.7316011220745</v>
      </c>
      <c r="F75" s="18">
        <f>SUM($D$12:D75,$E$12:E75)</f>
        <v>44527.08942833074</v>
      </c>
      <c r="G75" s="18">
        <f>SUM($E$12:E75)</f>
        <v>35161.173453104784</v>
      </c>
      <c r="H75" s="34">
        <f t="shared" si="0"/>
        <v>90634.08402477403</v>
      </c>
    </row>
    <row r="76" spans="1:8" ht="15" customHeight="1">
      <c r="A76" s="32">
        <v>6</v>
      </c>
      <c r="B76" s="33">
        <v>64</v>
      </c>
      <c r="C76" s="18">
        <f t="shared" si="2"/>
        <v>90634.08402477403</v>
      </c>
      <c r="D76" s="18">
        <f t="shared" si="1"/>
        <v>178.0803737972425</v>
      </c>
      <c r="E76" s="18">
        <f t="shared" si="3"/>
        <v>528.6988234778486</v>
      </c>
      <c r="F76" s="18">
        <f>SUM($D$12:D76,$E$12:E76)</f>
        <v>45233.86862560583</v>
      </c>
      <c r="G76" s="18">
        <f>SUM($E$12:E76)</f>
        <v>35689.87227658263</v>
      </c>
      <c r="H76" s="34">
        <f t="shared" si="0"/>
        <v>90456.00365097678</v>
      </c>
    </row>
    <row r="77" spans="1:8" ht="15" customHeight="1">
      <c r="A77" s="32">
        <v>6</v>
      </c>
      <c r="B77" s="33">
        <v>65</v>
      </c>
      <c r="C77" s="18">
        <f t="shared" si="2"/>
        <v>90456.00365097678</v>
      </c>
      <c r="D77" s="18">
        <f t="shared" si="1"/>
        <v>179.1191759777265</v>
      </c>
      <c r="E77" s="18">
        <f t="shared" si="3"/>
        <v>527.6600212973646</v>
      </c>
      <c r="F77" s="18">
        <f>SUM($D$12:D77,$E$12:E77)</f>
        <v>45940.647822880914</v>
      </c>
      <c r="G77" s="18">
        <f>SUM($E$12:E77)</f>
        <v>36217.532297879996</v>
      </c>
      <c r="H77" s="34">
        <f aca="true" t="shared" si="4" ref="H77:H140">C77-D77</f>
        <v>90276.88447499905</v>
      </c>
    </row>
    <row r="78" spans="1:8" ht="15" customHeight="1">
      <c r="A78" s="32">
        <v>6</v>
      </c>
      <c r="B78" s="33">
        <v>66</v>
      </c>
      <c r="C78" s="18">
        <f t="shared" si="2"/>
        <v>90276.88447499905</v>
      </c>
      <c r="D78" s="18">
        <f aca="true" t="shared" si="5" ref="D78:D141">IF(H77&gt;0.5,IF(C78&lt;$E$7,C78,$E$7-E78),0)</f>
        <v>180.16403783759654</v>
      </c>
      <c r="E78" s="18">
        <f t="shared" si="3"/>
        <v>526.6151594374945</v>
      </c>
      <c r="F78" s="18">
        <f>SUM($D$12:D78,$E$12:E78)</f>
        <v>46647.42702015601</v>
      </c>
      <c r="G78" s="18">
        <f>SUM($E$12:E78)</f>
        <v>36744.14745731749</v>
      </c>
      <c r="H78" s="34">
        <f t="shared" si="4"/>
        <v>90096.72043716145</v>
      </c>
    </row>
    <row r="79" spans="1:8" ht="15" customHeight="1">
      <c r="A79" s="32">
        <v>6</v>
      </c>
      <c r="B79" s="33">
        <v>67</v>
      </c>
      <c r="C79" s="18">
        <f aca="true" t="shared" si="6" ref="C79:C142">IF(H78&gt;0.5,+C78-D78,0)</f>
        <v>90096.72043716145</v>
      </c>
      <c r="D79" s="18">
        <f t="shared" si="5"/>
        <v>181.2149947249826</v>
      </c>
      <c r="E79" s="18">
        <f aca="true" t="shared" si="7" ref="E79:E142">IF(H78&gt;0.5,C79*$E$4/12,0)</f>
        <v>525.5642025501085</v>
      </c>
      <c r="F79" s="18">
        <f>SUM($D$12:D79,$E$12:E79)</f>
        <v>47354.2062174311</v>
      </c>
      <c r="G79" s="18">
        <f>SUM($E$12:E79)</f>
        <v>37269.7116598676</v>
      </c>
      <c r="H79" s="34">
        <f t="shared" si="4"/>
        <v>89915.50544243646</v>
      </c>
    </row>
    <row r="80" spans="1:8" ht="15" customHeight="1">
      <c r="A80" s="32">
        <v>6</v>
      </c>
      <c r="B80" s="33">
        <v>68</v>
      </c>
      <c r="C80" s="18">
        <f t="shared" si="6"/>
        <v>89915.50544243646</v>
      </c>
      <c r="D80" s="18">
        <f t="shared" si="5"/>
        <v>182.27208219421163</v>
      </c>
      <c r="E80" s="18">
        <f t="shared" si="7"/>
        <v>524.5071150808794</v>
      </c>
      <c r="F80" s="18">
        <f>SUM($D$12:D80,$E$12:E80)</f>
        <v>48060.98541470619</v>
      </c>
      <c r="G80" s="18">
        <f>SUM($E$12:E80)</f>
        <v>37794.21877494848</v>
      </c>
      <c r="H80" s="34">
        <f t="shared" si="4"/>
        <v>89733.23336024226</v>
      </c>
    </row>
    <row r="81" spans="1:8" ht="15" customHeight="1">
      <c r="A81" s="32">
        <v>6</v>
      </c>
      <c r="B81" s="33">
        <v>69</v>
      </c>
      <c r="C81" s="18">
        <f t="shared" si="6"/>
        <v>89733.23336024226</v>
      </c>
      <c r="D81" s="18">
        <f t="shared" si="5"/>
        <v>183.33533600701116</v>
      </c>
      <c r="E81" s="18">
        <f t="shared" si="7"/>
        <v>523.4438612680799</v>
      </c>
      <c r="F81" s="18">
        <f>SUM($D$12:D81,$E$12:E81)</f>
        <v>48767.764611981285</v>
      </c>
      <c r="G81" s="18">
        <f>SUM($E$12:E81)</f>
        <v>38317.66263621656</v>
      </c>
      <c r="H81" s="34">
        <f t="shared" si="4"/>
        <v>89549.89802423524</v>
      </c>
    </row>
    <row r="82" spans="1:8" ht="15" customHeight="1">
      <c r="A82" s="32">
        <v>6</v>
      </c>
      <c r="B82" s="33">
        <v>70</v>
      </c>
      <c r="C82" s="18">
        <f t="shared" si="6"/>
        <v>89549.89802423524</v>
      </c>
      <c r="D82" s="18">
        <f t="shared" si="5"/>
        <v>184.40479213371884</v>
      </c>
      <c r="E82" s="18">
        <f t="shared" si="7"/>
        <v>522.3744051413722</v>
      </c>
      <c r="F82" s="18">
        <f>SUM($D$12:D82,$E$12:E82)</f>
        <v>49474.54380925638</v>
      </c>
      <c r="G82" s="18">
        <f>SUM($E$12:E82)</f>
        <v>38840.03704135794</v>
      </c>
      <c r="H82" s="34">
        <f t="shared" si="4"/>
        <v>89365.49323210152</v>
      </c>
    </row>
    <row r="83" spans="1:8" ht="15" customHeight="1">
      <c r="A83" s="32">
        <v>6</v>
      </c>
      <c r="B83" s="33">
        <v>71</v>
      </c>
      <c r="C83" s="18">
        <f t="shared" si="6"/>
        <v>89365.49323210152</v>
      </c>
      <c r="D83" s="18">
        <f t="shared" si="5"/>
        <v>185.48048675449877</v>
      </c>
      <c r="E83" s="18">
        <f t="shared" si="7"/>
        <v>521.2987105205923</v>
      </c>
      <c r="F83" s="18">
        <f>SUM($D$12:D83,$E$12:E83)</f>
        <v>50181.323006531464</v>
      </c>
      <c r="G83" s="18">
        <f>SUM($E$12:E83)</f>
        <v>39361.33575187853</v>
      </c>
      <c r="H83" s="34">
        <f t="shared" si="4"/>
        <v>89180.01274534702</v>
      </c>
    </row>
    <row r="84" spans="1:8" ht="15" customHeight="1">
      <c r="A84" s="32">
        <v>6</v>
      </c>
      <c r="B84" s="33">
        <v>72</v>
      </c>
      <c r="C84" s="18">
        <f t="shared" si="6"/>
        <v>89180.01274534702</v>
      </c>
      <c r="D84" s="18">
        <f t="shared" si="5"/>
        <v>186.5624562605667</v>
      </c>
      <c r="E84" s="18">
        <f t="shared" si="7"/>
        <v>520.2167410145244</v>
      </c>
      <c r="F84" s="18">
        <f>SUM($D$12:D84,$E$12:E84)</f>
        <v>50888.10220380656</v>
      </c>
      <c r="G84" s="18">
        <f>SUM($E$12:E84)</f>
        <v>39881.55249289305</v>
      </c>
      <c r="H84" s="34">
        <f t="shared" si="4"/>
        <v>88993.45028908645</v>
      </c>
    </row>
    <row r="85" spans="1:8" ht="15" customHeight="1">
      <c r="A85" s="32">
        <v>7</v>
      </c>
      <c r="B85" s="33">
        <v>73</v>
      </c>
      <c r="C85" s="18">
        <f t="shared" si="6"/>
        <v>88993.45028908645</v>
      </c>
      <c r="D85" s="18">
        <f t="shared" si="5"/>
        <v>187.65073725542004</v>
      </c>
      <c r="E85" s="18">
        <f t="shared" si="7"/>
        <v>519.128460019671</v>
      </c>
      <c r="F85" s="18">
        <f>SUM($D$12:D85,$E$12:E85)</f>
        <v>51594.88140108165</v>
      </c>
      <c r="G85" s="18">
        <f>SUM($E$12:E85)</f>
        <v>40400.68095291273</v>
      </c>
      <c r="H85" s="34">
        <f t="shared" si="4"/>
        <v>88805.79955183103</v>
      </c>
    </row>
    <row r="86" spans="1:8" ht="15" customHeight="1">
      <c r="A86" s="32">
        <v>7</v>
      </c>
      <c r="B86" s="33">
        <v>74</v>
      </c>
      <c r="C86" s="18">
        <f t="shared" si="6"/>
        <v>88805.79955183103</v>
      </c>
      <c r="D86" s="18">
        <f t="shared" si="5"/>
        <v>188.74536655607665</v>
      </c>
      <c r="E86" s="18">
        <f t="shared" si="7"/>
        <v>518.0338307190144</v>
      </c>
      <c r="F86" s="18">
        <f>SUM($D$12:D86,$E$12:E86)</f>
        <v>52301.66059835674</v>
      </c>
      <c r="G86" s="18">
        <f>SUM($E$12:E86)</f>
        <v>40918.714783631745</v>
      </c>
      <c r="H86" s="34">
        <f t="shared" si="4"/>
        <v>88617.05418527496</v>
      </c>
    </row>
    <row r="87" spans="1:8" ht="15" customHeight="1">
      <c r="A87" s="32">
        <v>7</v>
      </c>
      <c r="B87" s="33">
        <v>75</v>
      </c>
      <c r="C87" s="18">
        <f t="shared" si="6"/>
        <v>88617.05418527496</v>
      </c>
      <c r="D87" s="18">
        <f t="shared" si="5"/>
        <v>189.84638119432043</v>
      </c>
      <c r="E87" s="18">
        <f t="shared" si="7"/>
        <v>516.9328160807706</v>
      </c>
      <c r="F87" s="18">
        <f>SUM($D$12:D87,$E$12:E87)</f>
        <v>53008.439795631835</v>
      </c>
      <c r="G87" s="18">
        <f>SUM($E$12:E87)</f>
        <v>41435.647599712516</v>
      </c>
      <c r="H87" s="34">
        <f t="shared" si="4"/>
        <v>88427.20780408064</v>
      </c>
    </row>
    <row r="88" spans="1:8" ht="15" customHeight="1">
      <c r="A88" s="32">
        <v>7</v>
      </c>
      <c r="B88" s="33">
        <v>76</v>
      </c>
      <c r="C88" s="18">
        <f t="shared" si="6"/>
        <v>88427.20780408064</v>
      </c>
      <c r="D88" s="18">
        <f t="shared" si="5"/>
        <v>190.95381841795404</v>
      </c>
      <c r="E88" s="18">
        <f t="shared" si="7"/>
        <v>515.825378857137</v>
      </c>
      <c r="F88" s="18">
        <f>SUM($D$12:D88,$E$12:E88)</f>
        <v>53715.21899290692</v>
      </c>
      <c r="G88" s="18">
        <f>SUM($E$12:E88)</f>
        <v>41951.472978569655</v>
      </c>
      <c r="H88" s="34">
        <f t="shared" si="4"/>
        <v>88236.25398566268</v>
      </c>
    </row>
    <row r="89" spans="1:8" ht="15" customHeight="1">
      <c r="A89" s="32">
        <v>7</v>
      </c>
      <c r="B89" s="33">
        <v>77</v>
      </c>
      <c r="C89" s="18">
        <f t="shared" si="6"/>
        <v>88236.25398566268</v>
      </c>
      <c r="D89" s="18">
        <f t="shared" si="5"/>
        <v>192.06771569205864</v>
      </c>
      <c r="E89" s="18">
        <f t="shared" si="7"/>
        <v>514.7114815830324</v>
      </c>
      <c r="F89" s="18">
        <f>SUM($D$12:D89,$E$12:E89)</f>
        <v>54421.998190182014</v>
      </c>
      <c r="G89" s="18">
        <f>SUM($E$12:E89)</f>
        <v>42466.18446015269</v>
      </c>
      <c r="H89" s="34">
        <f t="shared" si="4"/>
        <v>88044.18626997063</v>
      </c>
    </row>
    <row r="90" spans="1:8" ht="15" customHeight="1">
      <c r="A90" s="32">
        <v>7</v>
      </c>
      <c r="B90" s="33">
        <v>78</v>
      </c>
      <c r="C90" s="18">
        <f t="shared" si="6"/>
        <v>88044.18626997063</v>
      </c>
      <c r="D90" s="18">
        <f t="shared" si="5"/>
        <v>193.18811070026243</v>
      </c>
      <c r="E90" s="18">
        <f t="shared" si="7"/>
        <v>513.5910865748286</v>
      </c>
      <c r="F90" s="18">
        <f>SUM($D$12:D90,$E$12:E90)</f>
        <v>55128.77738745711</v>
      </c>
      <c r="G90" s="18">
        <f>SUM($E$12:E90)</f>
        <v>42979.77554672752</v>
      </c>
      <c r="H90" s="34">
        <f t="shared" si="4"/>
        <v>87850.99815927037</v>
      </c>
    </row>
    <row r="91" spans="1:8" ht="15" customHeight="1">
      <c r="A91" s="32">
        <v>7</v>
      </c>
      <c r="B91" s="33">
        <v>79</v>
      </c>
      <c r="C91" s="18">
        <f t="shared" si="6"/>
        <v>87850.99815927037</v>
      </c>
      <c r="D91" s="18">
        <f t="shared" si="5"/>
        <v>194.3150413460138</v>
      </c>
      <c r="E91" s="18">
        <f t="shared" si="7"/>
        <v>512.4641559290773</v>
      </c>
      <c r="F91" s="18">
        <f>SUM($D$12:D91,$E$12:E91)</f>
        <v>55835.55658473219</v>
      </c>
      <c r="G91" s="18">
        <f>SUM($E$12:E91)</f>
        <v>43492.239702656596</v>
      </c>
      <c r="H91" s="34">
        <f t="shared" si="4"/>
        <v>87656.68311792436</v>
      </c>
    </row>
    <row r="92" spans="1:8" ht="15" customHeight="1">
      <c r="A92" s="32">
        <v>7</v>
      </c>
      <c r="B92" s="33">
        <v>80</v>
      </c>
      <c r="C92" s="18">
        <f t="shared" si="6"/>
        <v>87656.68311792436</v>
      </c>
      <c r="D92" s="18">
        <f t="shared" si="5"/>
        <v>195.44854575386557</v>
      </c>
      <c r="E92" s="18">
        <f t="shared" si="7"/>
        <v>511.3306515212255</v>
      </c>
      <c r="F92" s="18">
        <f>SUM($D$12:D92,$E$12:E92)</f>
        <v>56542.335782007285</v>
      </c>
      <c r="G92" s="18">
        <f>SUM($E$12:E92)</f>
        <v>44003.57035417782</v>
      </c>
      <c r="H92" s="34">
        <f t="shared" si="4"/>
        <v>87461.23457217049</v>
      </c>
    </row>
    <row r="93" spans="1:8" ht="15" customHeight="1">
      <c r="A93" s="32">
        <v>7</v>
      </c>
      <c r="B93" s="33">
        <v>81</v>
      </c>
      <c r="C93" s="18">
        <f t="shared" si="6"/>
        <v>87461.23457217049</v>
      </c>
      <c r="D93" s="18">
        <f t="shared" si="5"/>
        <v>196.5886622707631</v>
      </c>
      <c r="E93" s="18">
        <f t="shared" si="7"/>
        <v>510.19053500432796</v>
      </c>
      <c r="F93" s="18">
        <f>SUM($D$12:D93,$E$12:E93)</f>
        <v>57249.11497928238</v>
      </c>
      <c r="G93" s="18">
        <f>SUM($E$12:E93)</f>
        <v>44513.76088918215</v>
      </c>
      <c r="H93" s="34">
        <f t="shared" si="4"/>
        <v>87264.64590989973</v>
      </c>
    </row>
    <row r="94" spans="1:8" ht="15" customHeight="1">
      <c r="A94" s="32">
        <v>7</v>
      </c>
      <c r="B94" s="33">
        <v>82</v>
      </c>
      <c r="C94" s="18">
        <f t="shared" si="6"/>
        <v>87264.64590989973</v>
      </c>
      <c r="D94" s="18">
        <f t="shared" si="5"/>
        <v>197.7354294673426</v>
      </c>
      <c r="E94" s="18">
        <f t="shared" si="7"/>
        <v>509.04376780774845</v>
      </c>
      <c r="F94" s="18">
        <f>SUM($D$12:D94,$E$12:E94)</f>
        <v>57955.89417655747</v>
      </c>
      <c r="G94" s="18">
        <f>SUM($E$12:E94)</f>
        <v>45022.8046569899</v>
      </c>
      <c r="H94" s="34">
        <f t="shared" si="4"/>
        <v>87066.91048043239</v>
      </c>
    </row>
    <row r="95" spans="1:8" ht="15" customHeight="1">
      <c r="A95" s="32">
        <v>7</v>
      </c>
      <c r="B95" s="33">
        <v>83</v>
      </c>
      <c r="C95" s="18">
        <f t="shared" si="6"/>
        <v>87066.91048043239</v>
      </c>
      <c r="D95" s="18">
        <f t="shared" si="5"/>
        <v>198.8888861392354</v>
      </c>
      <c r="E95" s="18">
        <f t="shared" si="7"/>
        <v>507.89031113585565</v>
      </c>
      <c r="F95" s="18">
        <f>SUM($D$12:D95,$E$12:E95)</f>
        <v>58662.67337383256</v>
      </c>
      <c r="G95" s="18">
        <f>SUM($E$12:E95)</f>
        <v>45530.694968125754</v>
      </c>
      <c r="H95" s="34">
        <f t="shared" si="4"/>
        <v>86868.02159429315</v>
      </c>
    </row>
    <row r="96" spans="1:8" ht="15" customHeight="1">
      <c r="A96" s="32">
        <v>7</v>
      </c>
      <c r="B96" s="33">
        <v>84</v>
      </c>
      <c r="C96" s="18">
        <f t="shared" si="6"/>
        <v>86868.02159429315</v>
      </c>
      <c r="D96" s="18">
        <f t="shared" si="5"/>
        <v>200.04907130838092</v>
      </c>
      <c r="E96" s="18">
        <f t="shared" si="7"/>
        <v>506.73012596671015</v>
      </c>
      <c r="F96" s="18">
        <f>SUM($D$12:D96,$E$12:E96)</f>
        <v>59369.45257110764</v>
      </c>
      <c r="G96" s="18">
        <f>SUM($E$12:E96)</f>
        <v>46037.42509409246</v>
      </c>
      <c r="H96" s="34">
        <f t="shared" si="4"/>
        <v>86667.97252298477</v>
      </c>
    </row>
    <row r="97" spans="1:8" ht="15" customHeight="1">
      <c r="A97" s="32">
        <v>8</v>
      </c>
      <c r="B97" s="33">
        <v>85</v>
      </c>
      <c r="C97" s="18">
        <f t="shared" si="6"/>
        <v>86667.97252298477</v>
      </c>
      <c r="D97" s="18">
        <f t="shared" si="5"/>
        <v>201.21602422434654</v>
      </c>
      <c r="E97" s="18">
        <f t="shared" si="7"/>
        <v>505.5631730507445</v>
      </c>
      <c r="F97" s="18">
        <f>SUM($D$12:D97,$E$12:E97)</f>
        <v>60076.231768382735</v>
      </c>
      <c r="G97" s="18">
        <f>SUM($E$12:E97)</f>
        <v>46542.988267143206</v>
      </c>
      <c r="H97" s="34">
        <f t="shared" si="4"/>
        <v>86466.75649876043</v>
      </c>
    </row>
    <row r="98" spans="1:8" ht="15" customHeight="1">
      <c r="A98" s="32">
        <v>8</v>
      </c>
      <c r="B98" s="33">
        <v>86</v>
      </c>
      <c r="C98" s="18">
        <f t="shared" si="6"/>
        <v>86466.75649876043</v>
      </c>
      <c r="D98" s="18">
        <f t="shared" si="5"/>
        <v>202.3897843656552</v>
      </c>
      <c r="E98" s="18">
        <f t="shared" si="7"/>
        <v>504.38941290943586</v>
      </c>
      <c r="F98" s="18">
        <f>SUM($D$12:D98,$E$12:E98)</f>
        <v>60783.01096565783</v>
      </c>
      <c r="G98" s="18">
        <f>SUM($E$12:E98)</f>
        <v>47047.37768005264</v>
      </c>
      <c r="H98" s="34">
        <f t="shared" si="4"/>
        <v>86264.36671439477</v>
      </c>
    </row>
    <row r="99" spans="1:8" ht="15" customHeight="1">
      <c r="A99" s="32">
        <v>8</v>
      </c>
      <c r="B99" s="33">
        <v>87</v>
      </c>
      <c r="C99" s="18">
        <f t="shared" si="6"/>
        <v>86264.36671439477</v>
      </c>
      <c r="D99" s="18">
        <f t="shared" si="5"/>
        <v>203.5703914411215</v>
      </c>
      <c r="E99" s="18">
        <f t="shared" si="7"/>
        <v>503.20880583396956</v>
      </c>
      <c r="F99" s="18">
        <f>SUM($D$12:D99,$E$12:E99)</f>
        <v>61489.79016293292</v>
      </c>
      <c r="G99" s="18">
        <f>SUM($E$12:E99)</f>
        <v>47550.58648588661</v>
      </c>
      <c r="H99" s="34">
        <f t="shared" si="4"/>
        <v>86060.79632295364</v>
      </c>
    </row>
    <row r="100" spans="1:8" ht="15" customHeight="1">
      <c r="A100" s="32">
        <v>8</v>
      </c>
      <c r="B100" s="33">
        <v>88</v>
      </c>
      <c r="C100" s="18">
        <f t="shared" si="6"/>
        <v>86060.79632295364</v>
      </c>
      <c r="D100" s="18">
        <f t="shared" si="5"/>
        <v>204.7578853911948</v>
      </c>
      <c r="E100" s="18">
        <f t="shared" si="7"/>
        <v>502.02131188389626</v>
      </c>
      <c r="F100" s="18">
        <f>SUM($D$12:D100,$E$12:E100)</f>
        <v>62196.569360208014</v>
      </c>
      <c r="G100" s="18">
        <f>SUM($E$12:E100)</f>
        <v>48052.607797770506</v>
      </c>
      <c r="H100" s="34">
        <f t="shared" si="4"/>
        <v>85856.03843756244</v>
      </c>
    </row>
    <row r="101" spans="1:8" ht="15" customHeight="1">
      <c r="A101" s="32">
        <v>8</v>
      </c>
      <c r="B101" s="33">
        <v>89</v>
      </c>
      <c r="C101" s="18">
        <f t="shared" si="6"/>
        <v>85856.03843756244</v>
      </c>
      <c r="D101" s="18">
        <f t="shared" si="5"/>
        <v>205.95230638931008</v>
      </c>
      <c r="E101" s="18">
        <f t="shared" si="7"/>
        <v>500.826890885781</v>
      </c>
      <c r="F101" s="18">
        <f>SUM($D$12:D101,$E$12:E101)</f>
        <v>62903.3485574831</v>
      </c>
      <c r="G101" s="18">
        <f>SUM($E$12:E101)</f>
        <v>48553.434688656285</v>
      </c>
      <c r="H101" s="34">
        <f t="shared" si="4"/>
        <v>85650.08613117313</v>
      </c>
    </row>
    <row r="102" spans="1:8" ht="15" customHeight="1">
      <c r="A102" s="32">
        <v>8</v>
      </c>
      <c r="B102" s="33">
        <v>90</v>
      </c>
      <c r="C102" s="18">
        <f t="shared" si="6"/>
        <v>85650.08613117313</v>
      </c>
      <c r="D102" s="18">
        <f t="shared" si="5"/>
        <v>207.15369484324782</v>
      </c>
      <c r="E102" s="18">
        <f t="shared" si="7"/>
        <v>499.62550243184324</v>
      </c>
      <c r="F102" s="18">
        <f>SUM($D$12:D102,$E$12:E102)</f>
        <v>63610.1277547582</v>
      </c>
      <c r="G102" s="18">
        <f>SUM($E$12:E102)</f>
        <v>49053.06019108813</v>
      </c>
      <c r="H102" s="34">
        <f t="shared" si="4"/>
        <v>85442.93243632988</v>
      </c>
    </row>
    <row r="103" spans="1:8" ht="15" customHeight="1">
      <c r="A103" s="32">
        <v>8</v>
      </c>
      <c r="B103" s="33">
        <v>91</v>
      </c>
      <c r="C103" s="18">
        <f t="shared" si="6"/>
        <v>85442.93243632988</v>
      </c>
      <c r="D103" s="18">
        <f t="shared" si="5"/>
        <v>208.36209139650003</v>
      </c>
      <c r="E103" s="18">
        <f t="shared" si="7"/>
        <v>498.41710587859103</v>
      </c>
      <c r="F103" s="18">
        <f>SUM($D$12:D103,$E$12:E103)</f>
        <v>64316.90695203329</v>
      </c>
      <c r="G103" s="18">
        <f>SUM($E$12:E103)</f>
        <v>49551.477296966725</v>
      </c>
      <c r="H103" s="34">
        <f t="shared" si="4"/>
        <v>85234.57034493338</v>
      </c>
    </row>
    <row r="104" spans="1:8" ht="15" customHeight="1">
      <c r="A104" s="32">
        <v>8</v>
      </c>
      <c r="B104" s="33">
        <v>92</v>
      </c>
      <c r="C104" s="18">
        <f t="shared" si="6"/>
        <v>85234.57034493338</v>
      </c>
      <c r="D104" s="18">
        <f t="shared" si="5"/>
        <v>209.57753692964633</v>
      </c>
      <c r="E104" s="18">
        <f t="shared" si="7"/>
        <v>497.20166034544474</v>
      </c>
      <c r="F104" s="18">
        <f>SUM($D$12:D104,$E$12:E104)</f>
        <v>65023.686149308385</v>
      </c>
      <c r="G104" s="18">
        <f>SUM($E$12:E104)</f>
        <v>50048.67895731217</v>
      </c>
      <c r="H104" s="34">
        <f t="shared" si="4"/>
        <v>85024.99280800374</v>
      </c>
    </row>
    <row r="105" spans="1:8" ht="15" customHeight="1">
      <c r="A105" s="32">
        <v>8</v>
      </c>
      <c r="B105" s="33">
        <v>93</v>
      </c>
      <c r="C105" s="18">
        <f t="shared" si="6"/>
        <v>85024.99280800374</v>
      </c>
      <c r="D105" s="18">
        <f t="shared" si="5"/>
        <v>210.80007256173593</v>
      </c>
      <c r="E105" s="18">
        <f t="shared" si="7"/>
        <v>495.97912471335513</v>
      </c>
      <c r="F105" s="18">
        <f>SUM($D$12:D105,$E$12:E105)</f>
        <v>65730.46534658349</v>
      </c>
      <c r="G105" s="18">
        <f>SUM($E$12:E105)</f>
        <v>50544.658082025526</v>
      </c>
      <c r="H105" s="34">
        <f t="shared" si="4"/>
        <v>84814.192735442</v>
      </c>
    </row>
    <row r="106" spans="1:8" ht="15" customHeight="1">
      <c r="A106" s="32">
        <v>8</v>
      </c>
      <c r="B106" s="33">
        <v>94</v>
      </c>
      <c r="C106" s="18">
        <f t="shared" si="6"/>
        <v>84814.192735442</v>
      </c>
      <c r="D106" s="18">
        <f t="shared" si="5"/>
        <v>212.02973965167934</v>
      </c>
      <c r="E106" s="18">
        <f t="shared" si="7"/>
        <v>494.74945762341173</v>
      </c>
      <c r="F106" s="18">
        <f>SUM($D$12:D106,$E$12:E106)</f>
        <v>66437.24454385857</v>
      </c>
      <c r="G106" s="18">
        <f>SUM($E$12:E106)</f>
        <v>51039.407539648935</v>
      </c>
      <c r="H106" s="34">
        <f t="shared" si="4"/>
        <v>84602.16299579032</v>
      </c>
    </row>
    <row r="107" spans="1:8" ht="15" customHeight="1">
      <c r="A107" s="32">
        <v>8</v>
      </c>
      <c r="B107" s="33">
        <v>95</v>
      </c>
      <c r="C107" s="18">
        <f t="shared" si="6"/>
        <v>84602.16299579032</v>
      </c>
      <c r="D107" s="18">
        <f t="shared" si="5"/>
        <v>213.26657979964745</v>
      </c>
      <c r="E107" s="18">
        <f t="shared" si="7"/>
        <v>493.5126174754436</v>
      </c>
      <c r="F107" s="18">
        <f>SUM($D$12:D107,$E$12:E107)</f>
        <v>67144.02374113366</v>
      </c>
      <c r="G107" s="18">
        <f>SUM($E$12:E107)</f>
        <v>51532.920157124376</v>
      </c>
      <c r="H107" s="34">
        <f t="shared" si="4"/>
        <v>84388.89641599068</v>
      </c>
    </row>
    <row r="108" spans="1:8" ht="15" customHeight="1">
      <c r="A108" s="32">
        <v>8</v>
      </c>
      <c r="B108" s="33">
        <v>96</v>
      </c>
      <c r="C108" s="18">
        <f t="shared" si="6"/>
        <v>84388.89641599068</v>
      </c>
      <c r="D108" s="18">
        <f t="shared" si="5"/>
        <v>214.51063484847873</v>
      </c>
      <c r="E108" s="18">
        <f t="shared" si="7"/>
        <v>492.26856242661233</v>
      </c>
      <c r="F108" s="18">
        <f>SUM($D$12:D108,$E$12:E108)</f>
        <v>67850.80293840874</v>
      </c>
      <c r="G108" s="18">
        <f>SUM($E$12:E108)</f>
        <v>52025.18871955099</v>
      </c>
      <c r="H108" s="34">
        <f t="shared" si="4"/>
        <v>84174.38578114219</v>
      </c>
    </row>
    <row r="109" spans="1:8" ht="15" customHeight="1">
      <c r="A109" s="32">
        <v>9</v>
      </c>
      <c r="B109" s="33">
        <v>97</v>
      </c>
      <c r="C109" s="18">
        <f t="shared" si="6"/>
        <v>84174.38578114219</v>
      </c>
      <c r="D109" s="18">
        <f t="shared" si="5"/>
        <v>215.76194688509491</v>
      </c>
      <c r="E109" s="18">
        <f t="shared" si="7"/>
        <v>491.01725038999615</v>
      </c>
      <c r="F109" s="18">
        <f>SUM($D$12:D109,$E$12:E109)</f>
        <v>68557.58213568383</v>
      </c>
      <c r="G109" s="18">
        <f>SUM($E$12:E109)</f>
        <v>52516.20596994099</v>
      </c>
      <c r="H109" s="34">
        <f t="shared" si="4"/>
        <v>83958.6238342571</v>
      </c>
    </row>
    <row r="110" spans="1:8" ht="15" customHeight="1">
      <c r="A110" s="32">
        <v>9</v>
      </c>
      <c r="B110" s="33">
        <v>98</v>
      </c>
      <c r="C110" s="18">
        <f t="shared" si="6"/>
        <v>83958.6238342571</v>
      </c>
      <c r="D110" s="18">
        <f t="shared" si="5"/>
        <v>217.02055824192462</v>
      </c>
      <c r="E110" s="18">
        <f t="shared" si="7"/>
        <v>489.75863903316645</v>
      </c>
      <c r="F110" s="18">
        <f>SUM($D$12:D110,$E$12:E110)</f>
        <v>69264.36133295893</v>
      </c>
      <c r="G110" s="18">
        <f>SUM($E$12:E110)</f>
        <v>53005.96460897415</v>
      </c>
      <c r="H110" s="34">
        <f t="shared" si="4"/>
        <v>83741.60327601517</v>
      </c>
    </row>
    <row r="111" spans="1:8" ht="15" customHeight="1">
      <c r="A111" s="32">
        <v>9</v>
      </c>
      <c r="B111" s="33">
        <v>99</v>
      </c>
      <c r="C111" s="18">
        <f t="shared" si="6"/>
        <v>83741.60327601517</v>
      </c>
      <c r="D111" s="18">
        <f t="shared" si="5"/>
        <v>218.2865114983358</v>
      </c>
      <c r="E111" s="18">
        <f t="shared" si="7"/>
        <v>488.49268577675525</v>
      </c>
      <c r="F111" s="18">
        <f>SUM($D$12:D111,$E$12:E111)</f>
        <v>69971.14053023401</v>
      </c>
      <c r="G111" s="18">
        <f>SUM($E$12:E111)</f>
        <v>53494.45729475091</v>
      </c>
      <c r="H111" s="34">
        <f t="shared" si="4"/>
        <v>83523.31676451684</v>
      </c>
    </row>
    <row r="112" spans="1:8" ht="15" customHeight="1">
      <c r="A112" s="32">
        <v>9</v>
      </c>
      <c r="B112" s="33">
        <v>100</v>
      </c>
      <c r="C112" s="18">
        <f t="shared" si="6"/>
        <v>83523.31676451684</v>
      </c>
      <c r="D112" s="18">
        <f t="shared" si="5"/>
        <v>219.55984948207612</v>
      </c>
      <c r="E112" s="18">
        <f t="shared" si="7"/>
        <v>487.21934779301495</v>
      </c>
      <c r="F112" s="18">
        <f>SUM($D$12:D112,$E$12:E112)</f>
        <v>70677.9197275091</v>
      </c>
      <c r="G112" s="18">
        <f>SUM($E$12:E112)</f>
        <v>53981.67664254392</v>
      </c>
      <c r="H112" s="34">
        <f t="shared" si="4"/>
        <v>83303.75691503477</v>
      </c>
    </row>
    <row r="113" spans="1:8" ht="15" customHeight="1">
      <c r="A113" s="32">
        <v>9</v>
      </c>
      <c r="B113" s="33">
        <v>101</v>
      </c>
      <c r="C113" s="18">
        <f t="shared" si="6"/>
        <v>83303.75691503477</v>
      </c>
      <c r="D113" s="18">
        <f t="shared" si="5"/>
        <v>220.84061527072157</v>
      </c>
      <c r="E113" s="18">
        <f t="shared" si="7"/>
        <v>485.9385820043695</v>
      </c>
      <c r="F113" s="18">
        <f>SUM($D$12:D113,$E$12:E113)</f>
        <v>71384.69892478418</v>
      </c>
      <c r="G113" s="18">
        <f>SUM($E$12:E113)</f>
        <v>54467.61522454829</v>
      </c>
      <c r="H113" s="34">
        <f t="shared" si="4"/>
        <v>83082.91629976405</v>
      </c>
    </row>
    <row r="114" spans="1:8" ht="15" customHeight="1">
      <c r="A114" s="32">
        <v>9</v>
      </c>
      <c r="B114" s="33">
        <v>102</v>
      </c>
      <c r="C114" s="18">
        <f t="shared" si="6"/>
        <v>83082.91629976405</v>
      </c>
      <c r="D114" s="18">
        <f t="shared" si="5"/>
        <v>222.12885219313404</v>
      </c>
      <c r="E114" s="18">
        <f t="shared" si="7"/>
        <v>484.650345081957</v>
      </c>
      <c r="F114" s="18">
        <f>SUM($D$12:D114,$E$12:E114)</f>
        <v>72091.47812205928</v>
      </c>
      <c r="G114" s="18">
        <f>SUM($E$12:E114)</f>
        <v>54952.265569630246</v>
      </c>
      <c r="H114" s="34">
        <f t="shared" si="4"/>
        <v>82860.78744757092</v>
      </c>
    </row>
    <row r="115" spans="1:8" ht="15" customHeight="1">
      <c r="A115" s="32">
        <v>9</v>
      </c>
      <c r="B115" s="33">
        <v>103</v>
      </c>
      <c r="C115" s="18">
        <f t="shared" si="6"/>
        <v>82860.78744757092</v>
      </c>
      <c r="D115" s="18">
        <f t="shared" si="5"/>
        <v>223.42460383092725</v>
      </c>
      <c r="E115" s="18">
        <f t="shared" si="7"/>
        <v>483.3545934441638</v>
      </c>
      <c r="F115" s="18">
        <f>SUM($D$12:D115,$E$12:E115)</f>
        <v>72798.25731933439</v>
      </c>
      <c r="G115" s="18">
        <f>SUM($E$12:E115)</f>
        <v>55435.62016307441</v>
      </c>
      <c r="H115" s="34">
        <f t="shared" si="4"/>
        <v>82637.36284374</v>
      </c>
    </row>
    <row r="116" spans="1:8" ht="15" customHeight="1">
      <c r="A116" s="32">
        <v>9</v>
      </c>
      <c r="B116" s="33">
        <v>104</v>
      </c>
      <c r="C116" s="18">
        <f t="shared" si="6"/>
        <v>82637.36284374</v>
      </c>
      <c r="D116" s="18">
        <f t="shared" si="5"/>
        <v>224.727914019941</v>
      </c>
      <c r="E116" s="18">
        <f t="shared" si="7"/>
        <v>482.05128325515005</v>
      </c>
      <c r="F116" s="18">
        <f>SUM($D$12:D116,$E$12:E116)</f>
        <v>73505.03651660947</v>
      </c>
      <c r="G116" s="18">
        <f>SUM($E$12:E116)</f>
        <v>55917.67144632956</v>
      </c>
      <c r="H116" s="34">
        <f t="shared" si="4"/>
        <v>82412.63492972006</v>
      </c>
    </row>
    <row r="117" spans="1:8" ht="15" customHeight="1">
      <c r="A117" s="32">
        <v>9</v>
      </c>
      <c r="B117" s="33">
        <v>105</v>
      </c>
      <c r="C117" s="18">
        <f t="shared" si="6"/>
        <v>82412.63492972006</v>
      </c>
      <c r="D117" s="18">
        <f t="shared" si="5"/>
        <v>226.03882685172397</v>
      </c>
      <c r="E117" s="18">
        <f t="shared" si="7"/>
        <v>480.7403704233671</v>
      </c>
      <c r="F117" s="18">
        <f>SUM($D$12:D117,$E$12:E117)</f>
        <v>74211.81571388457</v>
      </c>
      <c r="G117" s="18">
        <f>SUM($E$12:E117)</f>
        <v>56398.41181675292</v>
      </c>
      <c r="H117" s="34">
        <f t="shared" si="4"/>
        <v>82186.59610286834</v>
      </c>
    </row>
    <row r="118" spans="1:8" ht="15" customHeight="1">
      <c r="A118" s="32">
        <v>9</v>
      </c>
      <c r="B118" s="33">
        <v>106</v>
      </c>
      <c r="C118" s="18">
        <f t="shared" si="6"/>
        <v>82186.59610286834</v>
      </c>
      <c r="D118" s="18">
        <f t="shared" si="5"/>
        <v>227.35738667502574</v>
      </c>
      <c r="E118" s="18">
        <f t="shared" si="7"/>
        <v>479.4218106000653</v>
      </c>
      <c r="F118" s="18">
        <f>SUM($D$12:D118,$E$12:E118)</f>
        <v>74918.59491115966</v>
      </c>
      <c r="G118" s="18">
        <f>SUM($E$12:E118)</f>
        <v>56877.833627352986</v>
      </c>
      <c r="H118" s="34">
        <f t="shared" si="4"/>
        <v>81959.23871619331</v>
      </c>
    </row>
    <row r="119" spans="1:8" ht="15" customHeight="1">
      <c r="A119" s="32">
        <v>9</v>
      </c>
      <c r="B119" s="33">
        <v>107</v>
      </c>
      <c r="C119" s="18">
        <f t="shared" si="6"/>
        <v>81959.23871619331</v>
      </c>
      <c r="D119" s="18">
        <f t="shared" si="5"/>
        <v>228.68363809729664</v>
      </c>
      <c r="E119" s="18">
        <f t="shared" si="7"/>
        <v>478.0955591777944</v>
      </c>
      <c r="F119" s="18">
        <f>SUM($D$12:D119,$E$12:E119)</f>
        <v>75625.37410843474</v>
      </c>
      <c r="G119" s="18">
        <f>SUM($E$12:E119)</f>
        <v>57355.92918653078</v>
      </c>
      <c r="H119" s="34">
        <f t="shared" si="4"/>
        <v>81730.55507809602</v>
      </c>
    </row>
    <row r="120" spans="1:8" ht="15" customHeight="1">
      <c r="A120" s="32">
        <v>9</v>
      </c>
      <c r="B120" s="33">
        <v>108</v>
      </c>
      <c r="C120" s="18">
        <f t="shared" si="6"/>
        <v>81730.55507809602</v>
      </c>
      <c r="D120" s="18">
        <f t="shared" si="5"/>
        <v>230.01762598619757</v>
      </c>
      <c r="E120" s="18">
        <f t="shared" si="7"/>
        <v>476.7615712888935</v>
      </c>
      <c r="F120" s="18">
        <f>SUM($D$12:D120,$E$12:E120)</f>
        <v>76332.15330570984</v>
      </c>
      <c r="G120" s="18">
        <f>SUM($E$12:E120)</f>
        <v>57832.69075781968</v>
      </c>
      <c r="H120" s="34">
        <f t="shared" si="4"/>
        <v>81500.53745210983</v>
      </c>
    </row>
    <row r="121" spans="1:8" ht="15" customHeight="1">
      <c r="A121" s="32">
        <v>10</v>
      </c>
      <c r="B121" s="33">
        <v>109</v>
      </c>
      <c r="C121" s="18">
        <f t="shared" si="6"/>
        <v>81500.53745210983</v>
      </c>
      <c r="D121" s="18">
        <f t="shared" si="5"/>
        <v>231.359395471117</v>
      </c>
      <c r="E121" s="18">
        <f t="shared" si="7"/>
        <v>475.41980180397405</v>
      </c>
      <c r="F121" s="18">
        <f>SUM($D$12:D121,$E$12:E121)</f>
        <v>77038.93250298494</v>
      </c>
      <c r="G121" s="18">
        <f>SUM($E$12:E121)</f>
        <v>58308.11055962365</v>
      </c>
      <c r="H121" s="34">
        <f t="shared" si="4"/>
        <v>81269.17805663872</v>
      </c>
    </row>
    <row r="122" spans="1:8" ht="15" customHeight="1">
      <c r="A122" s="32">
        <v>10</v>
      </c>
      <c r="B122" s="33">
        <v>110</v>
      </c>
      <c r="C122" s="18">
        <f t="shared" si="6"/>
        <v>81269.17805663872</v>
      </c>
      <c r="D122" s="18">
        <f t="shared" si="5"/>
        <v>232.70899194469848</v>
      </c>
      <c r="E122" s="18">
        <f t="shared" si="7"/>
        <v>474.0702053303926</v>
      </c>
      <c r="F122" s="18">
        <f>SUM($D$12:D122,$E$12:E122)</f>
        <v>77745.71170026003</v>
      </c>
      <c r="G122" s="18">
        <f>SUM($E$12:E122)</f>
        <v>58782.18076495404</v>
      </c>
      <c r="H122" s="34">
        <f t="shared" si="4"/>
        <v>81036.46906469401</v>
      </c>
    </row>
    <row r="123" spans="1:8" ht="15" customHeight="1">
      <c r="A123" s="32">
        <v>10</v>
      </c>
      <c r="B123" s="33">
        <v>111</v>
      </c>
      <c r="C123" s="18">
        <f t="shared" si="6"/>
        <v>81036.46906469401</v>
      </c>
      <c r="D123" s="18">
        <f t="shared" si="5"/>
        <v>234.06646106437597</v>
      </c>
      <c r="E123" s="18">
        <f t="shared" si="7"/>
        <v>472.7127362107151</v>
      </c>
      <c r="F123" s="18">
        <f>SUM($D$12:D123,$E$12:E123)</f>
        <v>78452.49089753513</v>
      </c>
      <c r="G123" s="18">
        <f>SUM($E$12:E123)</f>
        <v>59254.893501164755</v>
      </c>
      <c r="H123" s="34">
        <f t="shared" si="4"/>
        <v>80802.40260362964</v>
      </c>
    </row>
    <row r="124" spans="1:8" ht="15" customHeight="1">
      <c r="A124" s="32">
        <v>10</v>
      </c>
      <c r="B124" s="33">
        <v>112</v>
      </c>
      <c r="C124" s="18">
        <f t="shared" si="6"/>
        <v>80802.40260362964</v>
      </c>
      <c r="D124" s="18">
        <f t="shared" si="5"/>
        <v>235.43184875391808</v>
      </c>
      <c r="E124" s="18">
        <f t="shared" si="7"/>
        <v>471.347348521173</v>
      </c>
      <c r="F124" s="18">
        <f>SUM($D$12:D124,$E$12:E124)</f>
        <v>79159.27009481021</v>
      </c>
      <c r="G124" s="18">
        <f>SUM($E$12:E124)</f>
        <v>59726.24084968593</v>
      </c>
      <c r="H124" s="34">
        <f t="shared" si="4"/>
        <v>80566.97075487573</v>
      </c>
    </row>
    <row r="125" spans="1:8" ht="15" customHeight="1">
      <c r="A125" s="32">
        <v>10</v>
      </c>
      <c r="B125" s="33">
        <v>113</v>
      </c>
      <c r="C125" s="18">
        <f t="shared" si="6"/>
        <v>80566.97075487573</v>
      </c>
      <c r="D125" s="18">
        <f t="shared" si="5"/>
        <v>236.80520120498255</v>
      </c>
      <c r="E125" s="18">
        <f t="shared" si="7"/>
        <v>469.9739960701085</v>
      </c>
      <c r="F125" s="18">
        <f>SUM($D$12:D125,$E$12:E125)</f>
        <v>79866.04929208531</v>
      </c>
      <c r="G125" s="18">
        <f>SUM($E$12:E125)</f>
        <v>60196.21484575604</v>
      </c>
      <c r="H125" s="34">
        <f t="shared" si="4"/>
        <v>80330.16555367074</v>
      </c>
    </row>
    <row r="126" spans="1:8" ht="15" customHeight="1">
      <c r="A126" s="32">
        <v>10</v>
      </c>
      <c r="B126" s="33">
        <v>114</v>
      </c>
      <c r="C126" s="18">
        <f t="shared" si="6"/>
        <v>80330.16555367074</v>
      </c>
      <c r="D126" s="18">
        <f t="shared" si="5"/>
        <v>238.18656487867838</v>
      </c>
      <c r="E126" s="18">
        <f t="shared" si="7"/>
        <v>468.5926323964127</v>
      </c>
      <c r="F126" s="18">
        <f>SUM($D$12:D126,$E$12:E126)</f>
        <v>80572.8284893604</v>
      </c>
      <c r="G126" s="18">
        <f>SUM($E$12:E126)</f>
        <v>60664.807478152456</v>
      </c>
      <c r="H126" s="34">
        <f t="shared" si="4"/>
        <v>80091.97898879206</v>
      </c>
    </row>
    <row r="127" spans="1:8" ht="15" customHeight="1">
      <c r="A127" s="32">
        <v>10</v>
      </c>
      <c r="B127" s="33">
        <v>115</v>
      </c>
      <c r="C127" s="18">
        <f t="shared" si="6"/>
        <v>80091.97898879206</v>
      </c>
      <c r="D127" s="18">
        <f t="shared" si="5"/>
        <v>239.57598650713732</v>
      </c>
      <c r="E127" s="18">
        <f t="shared" si="7"/>
        <v>467.20321076795375</v>
      </c>
      <c r="F127" s="18">
        <f>SUM($D$12:D127,$E$12:E127)</f>
        <v>81279.60768663549</v>
      </c>
      <c r="G127" s="18">
        <f>SUM($E$12:E127)</f>
        <v>61132.01068892041</v>
      </c>
      <c r="H127" s="34">
        <f t="shared" si="4"/>
        <v>79852.40300228493</v>
      </c>
    </row>
    <row r="128" spans="1:8" ht="15" customHeight="1">
      <c r="A128" s="32">
        <v>10</v>
      </c>
      <c r="B128" s="33">
        <v>116</v>
      </c>
      <c r="C128" s="18">
        <f t="shared" si="6"/>
        <v>79852.40300228493</v>
      </c>
      <c r="D128" s="18">
        <f t="shared" si="5"/>
        <v>240.97351309509554</v>
      </c>
      <c r="E128" s="18">
        <f t="shared" si="7"/>
        <v>465.8056841799955</v>
      </c>
      <c r="F128" s="18">
        <f>SUM($D$12:D128,$E$12:E128)</f>
        <v>81986.38688391059</v>
      </c>
      <c r="G128" s="18">
        <f>SUM($E$12:E128)</f>
        <v>61597.81637310041</v>
      </c>
      <c r="H128" s="34">
        <f t="shared" si="4"/>
        <v>79611.42948918983</v>
      </c>
    </row>
    <row r="129" spans="1:8" ht="15" customHeight="1">
      <c r="A129" s="32">
        <v>10</v>
      </c>
      <c r="B129" s="33">
        <v>117</v>
      </c>
      <c r="C129" s="18">
        <f t="shared" si="6"/>
        <v>79611.42948918983</v>
      </c>
      <c r="D129" s="18">
        <f t="shared" si="5"/>
        <v>242.37919192148365</v>
      </c>
      <c r="E129" s="18">
        <f t="shared" si="7"/>
        <v>464.4000053536074</v>
      </c>
      <c r="F129" s="18">
        <f>SUM($D$12:D129,$E$12:E129)</f>
        <v>82693.16608118566</v>
      </c>
      <c r="G129" s="18">
        <f>SUM($E$12:E129)</f>
        <v>62062.21637845402</v>
      </c>
      <c r="H129" s="34">
        <f t="shared" si="4"/>
        <v>79369.05029726835</v>
      </c>
    </row>
    <row r="130" spans="1:8" ht="15" customHeight="1">
      <c r="A130" s="32">
        <v>10</v>
      </c>
      <c r="B130" s="33">
        <v>118</v>
      </c>
      <c r="C130" s="18">
        <f t="shared" si="6"/>
        <v>79369.05029726835</v>
      </c>
      <c r="D130" s="18">
        <f t="shared" si="5"/>
        <v>243.79307054102566</v>
      </c>
      <c r="E130" s="18">
        <f t="shared" si="7"/>
        <v>462.9861267340654</v>
      </c>
      <c r="F130" s="18">
        <f>SUM($D$12:D130,$E$12:E130)</f>
        <v>83399.94527846074</v>
      </c>
      <c r="G130" s="18">
        <f>SUM($E$12:E130)</f>
        <v>62525.202505188085</v>
      </c>
      <c r="H130" s="34">
        <f t="shared" si="4"/>
        <v>79125.25722672732</v>
      </c>
    </row>
    <row r="131" spans="1:8" ht="15" customHeight="1">
      <c r="A131" s="32">
        <v>10</v>
      </c>
      <c r="B131" s="33">
        <v>119</v>
      </c>
      <c r="C131" s="18">
        <f t="shared" si="6"/>
        <v>79125.25722672732</v>
      </c>
      <c r="D131" s="18">
        <f t="shared" si="5"/>
        <v>245.21519678584832</v>
      </c>
      <c r="E131" s="18">
        <f t="shared" si="7"/>
        <v>461.56400048924274</v>
      </c>
      <c r="F131" s="18">
        <f>SUM($D$12:D131,$E$12:E131)</f>
        <v>84106.72447573586</v>
      </c>
      <c r="G131" s="18">
        <f>SUM($E$12:E131)</f>
        <v>62986.766505677326</v>
      </c>
      <c r="H131" s="34">
        <f t="shared" si="4"/>
        <v>78880.04202994147</v>
      </c>
    </row>
    <row r="132" spans="1:8" ht="15" customHeight="1">
      <c r="A132" s="32">
        <v>10</v>
      </c>
      <c r="B132" s="33">
        <v>120</v>
      </c>
      <c r="C132" s="18">
        <f t="shared" si="6"/>
        <v>78880.04202994147</v>
      </c>
      <c r="D132" s="18">
        <f t="shared" si="5"/>
        <v>246.64561876709917</v>
      </c>
      <c r="E132" s="18">
        <f t="shared" si="7"/>
        <v>460.1335785079919</v>
      </c>
      <c r="F132" s="18">
        <f>SUM($D$12:D132,$E$12:E132)</f>
        <v>84813.50367301094</v>
      </c>
      <c r="G132" s="18">
        <f>SUM($E$12:E132)</f>
        <v>63446.90008418532</v>
      </c>
      <c r="H132" s="34">
        <f t="shared" si="4"/>
        <v>78633.39641117437</v>
      </c>
    </row>
    <row r="133" spans="1:8" ht="15" customHeight="1">
      <c r="A133" s="35">
        <v>11</v>
      </c>
      <c r="B133" s="11">
        <f aca="true" t="shared" si="8" ref="B133:B148">B132+1</f>
        <v>121</v>
      </c>
      <c r="C133" s="18">
        <f t="shared" si="6"/>
        <v>78633.39641117437</v>
      </c>
      <c r="D133" s="18">
        <f t="shared" si="5"/>
        <v>248.0843848765739</v>
      </c>
      <c r="E133" s="18">
        <f t="shared" si="7"/>
        <v>458.6948123985172</v>
      </c>
      <c r="F133" s="18">
        <f>SUM($D$12:D133,$E$12:E133)</f>
        <v>85520.28287028603</v>
      </c>
      <c r="G133" s="18">
        <f>SUM($E$12:E133)</f>
        <v>63905.59489658384</v>
      </c>
      <c r="H133" s="34">
        <f t="shared" si="4"/>
        <v>78385.31202629779</v>
      </c>
    </row>
    <row r="134" spans="1:8" ht="15" customHeight="1">
      <c r="A134" s="35">
        <v>11</v>
      </c>
      <c r="B134" s="11">
        <f t="shared" si="8"/>
        <v>122</v>
      </c>
      <c r="C134" s="18">
        <f t="shared" si="6"/>
        <v>78385.31202629779</v>
      </c>
      <c r="D134" s="18">
        <f t="shared" si="5"/>
        <v>249.53154378835393</v>
      </c>
      <c r="E134" s="18">
        <f t="shared" si="7"/>
        <v>457.24765348673714</v>
      </c>
      <c r="F134" s="18">
        <f>SUM($D$12:D134,$E$12:E134)</f>
        <v>86227.06206756111</v>
      </c>
      <c r="G134" s="18">
        <f>SUM($E$12:E134)</f>
        <v>64362.84255007058</v>
      </c>
      <c r="H134" s="34">
        <f t="shared" si="4"/>
        <v>78135.78048250944</v>
      </c>
    </row>
    <row r="135" spans="1:8" ht="15" customHeight="1">
      <c r="A135" s="35">
        <v>11</v>
      </c>
      <c r="B135" s="11">
        <f t="shared" si="8"/>
        <v>123</v>
      </c>
      <c r="C135" s="18">
        <f t="shared" si="6"/>
        <v>78135.78048250944</v>
      </c>
      <c r="D135" s="18">
        <f t="shared" si="5"/>
        <v>250.9871444604526</v>
      </c>
      <c r="E135" s="18">
        <f t="shared" si="7"/>
        <v>455.79205281463845</v>
      </c>
      <c r="F135" s="18">
        <f>SUM($D$12:D135,$E$12:E135)</f>
        <v>86933.84126483621</v>
      </c>
      <c r="G135" s="18">
        <f>SUM($E$12:E135)</f>
        <v>64818.63460288521</v>
      </c>
      <c r="H135" s="34">
        <f t="shared" si="4"/>
        <v>77884.79333804898</v>
      </c>
    </row>
    <row r="136" spans="1:8" ht="15" customHeight="1">
      <c r="A136" s="35">
        <v>11</v>
      </c>
      <c r="B136" s="11">
        <f t="shared" si="8"/>
        <v>124</v>
      </c>
      <c r="C136" s="18">
        <f t="shared" si="6"/>
        <v>77884.79333804898</v>
      </c>
      <c r="D136" s="18">
        <f t="shared" si="5"/>
        <v>252.4512361364719</v>
      </c>
      <c r="E136" s="18">
        <f t="shared" si="7"/>
        <v>454.3279611386192</v>
      </c>
      <c r="F136" s="18">
        <f>SUM($D$12:D136,$E$12:E136)</f>
        <v>87640.6204621113</v>
      </c>
      <c r="G136" s="18">
        <f>SUM($E$12:E136)</f>
        <v>65272.96256402383</v>
      </c>
      <c r="H136" s="34">
        <f t="shared" si="4"/>
        <v>77632.34210191251</v>
      </c>
    </row>
    <row r="137" spans="1:8" ht="15" customHeight="1">
      <c r="A137" s="35">
        <v>11</v>
      </c>
      <c r="B137" s="11">
        <f t="shared" si="8"/>
        <v>125</v>
      </c>
      <c r="C137" s="18">
        <f t="shared" si="6"/>
        <v>77632.34210191251</v>
      </c>
      <c r="D137" s="18">
        <f t="shared" si="5"/>
        <v>253.92386834726807</v>
      </c>
      <c r="E137" s="18">
        <f t="shared" si="7"/>
        <v>452.855328927823</v>
      </c>
      <c r="F137" s="18">
        <f>SUM($D$12:D137,$E$12:E137)</f>
        <v>88347.3996593864</v>
      </c>
      <c r="G137" s="18">
        <f>SUM($E$12:E137)</f>
        <v>65725.81789295166</v>
      </c>
      <c r="H137" s="34">
        <f t="shared" si="4"/>
        <v>77378.41823356524</v>
      </c>
    </row>
    <row r="138" spans="1:8" ht="15" customHeight="1">
      <c r="A138" s="35">
        <v>11</v>
      </c>
      <c r="B138" s="11">
        <f t="shared" si="8"/>
        <v>126</v>
      </c>
      <c r="C138" s="18">
        <f t="shared" si="6"/>
        <v>77378.41823356524</v>
      </c>
      <c r="D138" s="18">
        <f t="shared" si="5"/>
        <v>255.40509091262714</v>
      </c>
      <c r="E138" s="18">
        <f t="shared" si="7"/>
        <v>451.3741063624639</v>
      </c>
      <c r="F138" s="18">
        <f>SUM($D$12:D138,$E$12:E138)</f>
        <v>89054.17885666149</v>
      </c>
      <c r="G138" s="18">
        <f>SUM($E$12:E138)</f>
        <v>66177.19199931412</v>
      </c>
      <c r="H138" s="34">
        <f t="shared" si="4"/>
        <v>77123.01314265262</v>
      </c>
    </row>
    <row r="139" spans="1:8" ht="15" customHeight="1">
      <c r="A139" s="35">
        <v>11</v>
      </c>
      <c r="B139" s="11">
        <f t="shared" si="8"/>
        <v>127</v>
      </c>
      <c r="C139" s="18">
        <f t="shared" si="6"/>
        <v>77123.01314265262</v>
      </c>
      <c r="D139" s="18">
        <f t="shared" si="5"/>
        <v>256.89495394295074</v>
      </c>
      <c r="E139" s="18">
        <f t="shared" si="7"/>
        <v>449.88424333214033</v>
      </c>
      <c r="F139" s="18">
        <f>SUM($D$12:D139,$E$12:E139)</f>
        <v>89760.95805393657</v>
      </c>
      <c r="G139" s="18">
        <f>SUM($E$12:E139)</f>
        <v>66627.07624264626</v>
      </c>
      <c r="H139" s="34">
        <f t="shared" si="4"/>
        <v>76866.11818870968</v>
      </c>
    </row>
    <row r="140" spans="1:8" ht="15" customHeight="1">
      <c r="A140" s="35">
        <v>11</v>
      </c>
      <c r="B140" s="11">
        <f t="shared" si="8"/>
        <v>128</v>
      </c>
      <c r="C140" s="18">
        <f t="shared" si="6"/>
        <v>76866.11818870968</v>
      </c>
      <c r="D140" s="18">
        <f t="shared" si="5"/>
        <v>258.39350784095126</v>
      </c>
      <c r="E140" s="18">
        <f t="shared" si="7"/>
        <v>448.3856894341398</v>
      </c>
      <c r="F140" s="18">
        <f>SUM($D$12:D140,$E$12:E140)</f>
        <v>90467.73725121167</v>
      </c>
      <c r="G140" s="18">
        <f>SUM($E$12:E140)</f>
        <v>67075.4619320804</v>
      </c>
      <c r="H140" s="34">
        <f t="shared" si="4"/>
        <v>76607.72468086872</v>
      </c>
    </row>
    <row r="141" spans="1:8" ht="15" customHeight="1">
      <c r="A141" s="35">
        <v>11</v>
      </c>
      <c r="B141" s="11">
        <f t="shared" si="8"/>
        <v>129</v>
      </c>
      <c r="C141" s="18">
        <f t="shared" si="6"/>
        <v>76607.72468086872</v>
      </c>
      <c r="D141" s="18">
        <f t="shared" si="5"/>
        <v>259.9008033033568</v>
      </c>
      <c r="E141" s="18">
        <f t="shared" si="7"/>
        <v>446.8783939717343</v>
      </c>
      <c r="F141" s="18">
        <f>SUM($D$12:D141,$E$12:E141)</f>
        <v>91174.51644848676</v>
      </c>
      <c r="G141" s="18">
        <f>SUM($E$12:E141)</f>
        <v>67522.34032605214</v>
      </c>
      <c r="H141" s="34">
        <f aca="true" t="shared" si="9" ref="H141:H204">C141-D141</f>
        <v>76347.82387756536</v>
      </c>
    </row>
    <row r="142" spans="1:8" ht="15" customHeight="1">
      <c r="A142" s="35">
        <v>11</v>
      </c>
      <c r="B142" s="11">
        <f t="shared" si="8"/>
        <v>130</v>
      </c>
      <c r="C142" s="18">
        <f t="shared" si="6"/>
        <v>76347.82387756536</v>
      </c>
      <c r="D142" s="18">
        <f aca="true" t="shared" si="10" ref="D142:D205">IF(H141&gt;0.5,IF(C142&lt;$E$7,C142,$E$7-E142),0)</f>
        <v>261.41689132262644</v>
      </c>
      <c r="E142" s="18">
        <f t="shared" si="7"/>
        <v>445.3623059524646</v>
      </c>
      <c r="F142" s="18">
        <f>SUM($D$12:D142,$E$12:E142)</f>
        <v>91881.29564576184</v>
      </c>
      <c r="G142" s="18">
        <f>SUM($E$12:E142)</f>
        <v>67967.70263200461</v>
      </c>
      <c r="H142" s="34">
        <f t="shared" si="9"/>
        <v>76086.40698624273</v>
      </c>
    </row>
    <row r="143" spans="1:8" ht="15" customHeight="1">
      <c r="A143" s="35">
        <v>11</v>
      </c>
      <c r="B143" s="11">
        <f t="shared" si="8"/>
        <v>131</v>
      </c>
      <c r="C143" s="18">
        <f aca="true" t="shared" si="11" ref="C143:C206">IF(H142&gt;0.5,+C142-D142,0)</f>
        <v>76086.40698624273</v>
      </c>
      <c r="D143" s="18">
        <f t="shared" si="10"/>
        <v>262.9418231886751</v>
      </c>
      <c r="E143" s="18">
        <f aca="true" t="shared" si="12" ref="E143:E206">IF(H142&gt;0.5,C143*$E$4/12,0)</f>
        <v>443.837374086416</v>
      </c>
      <c r="F143" s="18">
        <f>SUM($D$12:D143,$E$12:E143)</f>
        <v>92588.07484303694</v>
      </c>
      <c r="G143" s="18">
        <f>SUM($E$12:E143)</f>
        <v>68411.54000609103</v>
      </c>
      <c r="H143" s="34">
        <f t="shared" si="9"/>
        <v>75823.46516305405</v>
      </c>
    </row>
    <row r="144" spans="1:8" ht="15" customHeight="1">
      <c r="A144" s="35">
        <v>11</v>
      </c>
      <c r="B144" s="11">
        <f t="shared" si="8"/>
        <v>132</v>
      </c>
      <c r="C144" s="18">
        <f t="shared" si="11"/>
        <v>75823.46516305405</v>
      </c>
      <c r="D144" s="18">
        <f t="shared" si="10"/>
        <v>264.4756504906091</v>
      </c>
      <c r="E144" s="18">
        <f t="shared" si="12"/>
        <v>442.30354678448197</v>
      </c>
      <c r="F144" s="18">
        <f>SUM($D$12:D144,$E$12:E144)</f>
        <v>93294.85404031203</v>
      </c>
      <c r="G144" s="18">
        <f>SUM($E$12:E144)</f>
        <v>68853.8435528755</v>
      </c>
      <c r="H144" s="34">
        <f t="shared" si="9"/>
        <v>75558.98951256344</v>
      </c>
    </row>
    <row r="145" spans="1:8" ht="15" customHeight="1">
      <c r="A145" s="35">
        <v>12</v>
      </c>
      <c r="B145" s="11">
        <f t="shared" si="8"/>
        <v>133</v>
      </c>
      <c r="C145" s="18">
        <f t="shared" si="11"/>
        <v>75558.98951256344</v>
      </c>
      <c r="D145" s="18">
        <f t="shared" si="10"/>
        <v>266.018425118471</v>
      </c>
      <c r="E145" s="18">
        <f t="shared" si="12"/>
        <v>440.7607721566201</v>
      </c>
      <c r="F145" s="18">
        <f>SUM($D$12:D145,$E$12:E145)</f>
        <v>94001.63323758708</v>
      </c>
      <c r="G145" s="18">
        <f>SUM($E$12:E145)</f>
        <v>69294.60432503212</v>
      </c>
      <c r="H145" s="34">
        <f t="shared" si="9"/>
        <v>75292.97108744497</v>
      </c>
    </row>
    <row r="146" spans="1:8" ht="15" customHeight="1">
      <c r="A146" s="35">
        <v>12</v>
      </c>
      <c r="B146" s="11">
        <f t="shared" si="8"/>
        <v>134</v>
      </c>
      <c r="C146" s="18">
        <f t="shared" si="11"/>
        <v>75292.97108744497</v>
      </c>
      <c r="D146" s="18">
        <f t="shared" si="10"/>
        <v>267.5701992649954</v>
      </c>
      <c r="E146" s="18">
        <f t="shared" si="12"/>
        <v>439.2089980100957</v>
      </c>
      <c r="F146" s="18">
        <f>SUM($D$12:D146,$E$12:E146)</f>
        <v>94708.41243486218</v>
      </c>
      <c r="G146" s="18">
        <f>SUM($E$12:E146)</f>
        <v>69733.81332304222</v>
      </c>
      <c r="H146" s="34">
        <f t="shared" si="9"/>
        <v>75025.40088817997</v>
      </c>
    </row>
    <row r="147" spans="1:8" ht="15" customHeight="1">
      <c r="A147" s="35">
        <v>12</v>
      </c>
      <c r="B147" s="11">
        <f t="shared" si="8"/>
        <v>135</v>
      </c>
      <c r="C147" s="18">
        <f t="shared" si="11"/>
        <v>75025.40088817997</v>
      </c>
      <c r="D147" s="18">
        <f t="shared" si="10"/>
        <v>269.1310254273746</v>
      </c>
      <c r="E147" s="18">
        <f t="shared" si="12"/>
        <v>437.64817184771647</v>
      </c>
      <c r="F147" s="18">
        <f>SUM($D$12:D147,$E$12:E147)</f>
        <v>95415.19163213727</v>
      </c>
      <c r="G147" s="18">
        <f>SUM($E$12:E147)</f>
        <v>70171.46149488994</v>
      </c>
      <c r="H147" s="34">
        <f t="shared" si="9"/>
        <v>74756.2698627526</v>
      </c>
    </row>
    <row r="148" spans="1:8" ht="15" customHeight="1">
      <c r="A148" s="35">
        <v>12</v>
      </c>
      <c r="B148" s="11">
        <f t="shared" si="8"/>
        <v>136</v>
      </c>
      <c r="C148" s="18">
        <f t="shared" si="11"/>
        <v>74756.2698627526</v>
      </c>
      <c r="D148" s="18">
        <f t="shared" si="10"/>
        <v>270.70095640903423</v>
      </c>
      <c r="E148" s="18">
        <f t="shared" si="12"/>
        <v>436.07824086605683</v>
      </c>
      <c r="F148" s="18">
        <f>SUM($D$12:D148,$E$12:E148)</f>
        <v>96121.97082941237</v>
      </c>
      <c r="G148" s="18">
        <f>SUM($E$12:E148)</f>
        <v>70607.539735756</v>
      </c>
      <c r="H148" s="34">
        <f t="shared" si="9"/>
        <v>74485.56890634356</v>
      </c>
    </row>
    <row r="149" spans="1:8" ht="15" customHeight="1">
      <c r="A149" s="35">
        <v>12</v>
      </c>
      <c r="B149" s="11">
        <f aca="true" t="shared" si="13" ref="B149:B164">B148+1</f>
        <v>137</v>
      </c>
      <c r="C149" s="18">
        <f t="shared" si="11"/>
        <v>74485.56890634356</v>
      </c>
      <c r="D149" s="18">
        <f t="shared" si="10"/>
        <v>272.28004532142023</v>
      </c>
      <c r="E149" s="18">
        <f t="shared" si="12"/>
        <v>434.49915195367083</v>
      </c>
      <c r="F149" s="18">
        <f>SUM($D$12:D149,$E$12:E149)</f>
        <v>96828.75002668746</v>
      </c>
      <c r="G149" s="18">
        <f>SUM($E$12:E149)</f>
        <v>71042.03888770967</v>
      </c>
      <c r="H149" s="34">
        <f t="shared" si="9"/>
        <v>74213.28886102214</v>
      </c>
    </row>
    <row r="150" spans="1:8" ht="15" customHeight="1">
      <c r="A150" s="35">
        <v>12</v>
      </c>
      <c r="B150" s="11">
        <f t="shared" si="13"/>
        <v>138</v>
      </c>
      <c r="C150" s="18">
        <f t="shared" si="11"/>
        <v>74213.28886102214</v>
      </c>
      <c r="D150" s="18">
        <f t="shared" si="10"/>
        <v>273.86834558579517</v>
      </c>
      <c r="E150" s="18">
        <f t="shared" si="12"/>
        <v>432.9108516892959</v>
      </c>
      <c r="F150" s="18">
        <f>SUM($D$12:D150,$E$12:E150)</f>
        <v>97535.52922396256</v>
      </c>
      <c r="G150" s="18">
        <f>SUM($E$12:E150)</f>
        <v>71474.94973939897</v>
      </c>
      <c r="H150" s="34">
        <f t="shared" si="9"/>
        <v>73939.42051543634</v>
      </c>
    </row>
    <row r="151" spans="1:8" ht="15" customHeight="1">
      <c r="A151" s="35">
        <v>12</v>
      </c>
      <c r="B151" s="11">
        <f t="shared" si="13"/>
        <v>139</v>
      </c>
      <c r="C151" s="18">
        <f t="shared" si="11"/>
        <v>73939.42051543634</v>
      </c>
      <c r="D151" s="18">
        <f t="shared" si="10"/>
        <v>275.4659109350457</v>
      </c>
      <c r="E151" s="18">
        <f t="shared" si="12"/>
        <v>431.31328634004535</v>
      </c>
      <c r="F151" s="18">
        <f>SUM($D$12:D151,$E$12:E151)</f>
        <v>98242.30842123764</v>
      </c>
      <c r="G151" s="18">
        <f>SUM($E$12:E151)</f>
        <v>71906.26302573901</v>
      </c>
      <c r="H151" s="34">
        <f t="shared" si="9"/>
        <v>73663.9546045013</v>
      </c>
    </row>
    <row r="152" spans="1:8" ht="15" customHeight="1">
      <c r="A152" s="35">
        <v>12</v>
      </c>
      <c r="B152" s="11">
        <f t="shared" si="13"/>
        <v>140</v>
      </c>
      <c r="C152" s="18">
        <f t="shared" si="11"/>
        <v>73663.9546045013</v>
      </c>
      <c r="D152" s="18">
        <f t="shared" si="10"/>
        <v>277.07279541550014</v>
      </c>
      <c r="E152" s="18">
        <f t="shared" si="12"/>
        <v>429.7064018595909</v>
      </c>
      <c r="F152" s="18">
        <f>SUM($D$12:D152,$E$12:E152)</f>
        <v>98949.08761851273</v>
      </c>
      <c r="G152" s="18">
        <f>SUM($E$12:E152)</f>
        <v>72335.9694275986</v>
      </c>
      <c r="H152" s="34">
        <f t="shared" si="9"/>
        <v>73386.8818090858</v>
      </c>
    </row>
    <row r="153" spans="1:8" ht="15" customHeight="1">
      <c r="A153" s="35">
        <v>12</v>
      </c>
      <c r="B153" s="11">
        <f t="shared" si="13"/>
        <v>141</v>
      </c>
      <c r="C153" s="18">
        <f t="shared" si="11"/>
        <v>73386.8818090858</v>
      </c>
      <c r="D153" s="18">
        <f t="shared" si="10"/>
        <v>278.6890533887572</v>
      </c>
      <c r="E153" s="18">
        <f t="shared" si="12"/>
        <v>428.09014388633386</v>
      </c>
      <c r="F153" s="18">
        <f>SUM($D$12:D153,$E$12:E153)</f>
        <v>99655.86681578781</v>
      </c>
      <c r="G153" s="18">
        <f>SUM($E$12:E153)</f>
        <v>72764.05957148493</v>
      </c>
      <c r="H153" s="34">
        <f t="shared" si="9"/>
        <v>73108.19275569703</v>
      </c>
    </row>
    <row r="154" spans="1:8" ht="15" customHeight="1">
      <c r="A154" s="35">
        <v>12</v>
      </c>
      <c r="B154" s="11">
        <f t="shared" si="13"/>
        <v>142</v>
      </c>
      <c r="C154" s="18">
        <f t="shared" si="11"/>
        <v>73108.19275569703</v>
      </c>
      <c r="D154" s="18">
        <f t="shared" si="10"/>
        <v>280.31473953352497</v>
      </c>
      <c r="E154" s="18">
        <f t="shared" si="12"/>
        <v>426.4644577415661</v>
      </c>
      <c r="F154" s="18">
        <f>SUM($D$12:D154,$E$12:E154)</f>
        <v>100362.6460130629</v>
      </c>
      <c r="G154" s="18">
        <f>SUM($E$12:E154)</f>
        <v>73190.5240292265</v>
      </c>
      <c r="H154" s="34">
        <f t="shared" si="9"/>
        <v>72827.87801616351</v>
      </c>
    </row>
    <row r="155" spans="1:8" ht="15" customHeight="1">
      <c r="A155" s="35">
        <v>12</v>
      </c>
      <c r="B155" s="11">
        <f t="shared" si="13"/>
        <v>143</v>
      </c>
      <c r="C155" s="18">
        <f t="shared" si="11"/>
        <v>72827.87801616351</v>
      </c>
      <c r="D155" s="18">
        <f t="shared" si="10"/>
        <v>281.94990884747057</v>
      </c>
      <c r="E155" s="18">
        <f t="shared" si="12"/>
        <v>424.8292884276205</v>
      </c>
      <c r="F155" s="18">
        <f>SUM($D$12:D155,$E$12:E155)</f>
        <v>101069.42521033797</v>
      </c>
      <c r="G155" s="18">
        <f>SUM($E$12:E155)</f>
        <v>73615.35331765411</v>
      </c>
      <c r="H155" s="34">
        <f t="shared" si="9"/>
        <v>72545.92810731604</v>
      </c>
    </row>
    <row r="156" spans="1:8" ht="15" customHeight="1">
      <c r="A156" s="35">
        <v>12</v>
      </c>
      <c r="B156" s="11">
        <f t="shared" si="13"/>
        <v>144</v>
      </c>
      <c r="C156" s="18">
        <f t="shared" si="11"/>
        <v>72545.92810731604</v>
      </c>
      <c r="D156" s="18">
        <f t="shared" si="10"/>
        <v>283.5946166490808</v>
      </c>
      <c r="E156" s="18">
        <f t="shared" si="12"/>
        <v>423.18458062601024</v>
      </c>
      <c r="F156" s="18">
        <f>SUM($D$12:D156,$E$12:E156)</f>
        <v>101776.20440761307</v>
      </c>
      <c r="G156" s="18">
        <f>SUM($E$12:E156)</f>
        <v>74038.53789828012</v>
      </c>
      <c r="H156" s="34">
        <f t="shared" si="9"/>
        <v>72262.33349066696</v>
      </c>
    </row>
    <row r="157" spans="1:8" ht="15" customHeight="1">
      <c r="A157" s="35">
        <v>13</v>
      </c>
      <c r="B157" s="11">
        <f t="shared" si="13"/>
        <v>145</v>
      </c>
      <c r="C157" s="18">
        <f t="shared" si="11"/>
        <v>72262.33349066696</v>
      </c>
      <c r="D157" s="18">
        <f t="shared" si="10"/>
        <v>285.2489185795337</v>
      </c>
      <c r="E157" s="18">
        <f t="shared" si="12"/>
        <v>421.53027869555734</v>
      </c>
      <c r="F157" s="18">
        <f>SUM($D$12:D157,$E$12:E157)</f>
        <v>102482.98360488817</v>
      </c>
      <c r="G157" s="18">
        <f>SUM($E$12:E157)</f>
        <v>74460.06817697568</v>
      </c>
      <c r="H157" s="34">
        <f t="shared" si="9"/>
        <v>71977.08457208743</v>
      </c>
    </row>
    <row r="158" spans="1:8" ht="15" customHeight="1">
      <c r="A158" s="35">
        <v>13</v>
      </c>
      <c r="B158" s="11">
        <f t="shared" si="13"/>
        <v>146</v>
      </c>
      <c r="C158" s="18">
        <f t="shared" si="11"/>
        <v>71977.08457208743</v>
      </c>
      <c r="D158" s="18">
        <f t="shared" si="10"/>
        <v>286.912870604581</v>
      </c>
      <c r="E158" s="18">
        <f t="shared" si="12"/>
        <v>419.8663266705101</v>
      </c>
      <c r="F158" s="18">
        <f>SUM($D$12:D158,$E$12:E158)</f>
        <v>103189.76280216326</v>
      </c>
      <c r="G158" s="18">
        <f>SUM($E$12:E158)</f>
        <v>74879.93450364619</v>
      </c>
      <c r="H158" s="34">
        <f t="shared" si="9"/>
        <v>71690.17170148286</v>
      </c>
    </row>
    <row r="159" spans="1:8" ht="15" customHeight="1">
      <c r="A159" s="35">
        <v>13</v>
      </c>
      <c r="B159" s="11">
        <f t="shared" si="13"/>
        <v>147</v>
      </c>
      <c r="C159" s="18">
        <f t="shared" si="11"/>
        <v>71690.17170148286</v>
      </c>
      <c r="D159" s="18">
        <f t="shared" si="10"/>
        <v>288.58652901644103</v>
      </c>
      <c r="E159" s="18">
        <f t="shared" si="12"/>
        <v>418.19266825865003</v>
      </c>
      <c r="F159" s="18">
        <f>SUM($D$12:D159,$E$12:E159)</f>
        <v>103896.54199943837</v>
      </c>
      <c r="G159" s="18">
        <f>SUM($E$12:E159)</f>
        <v>75298.12717190484</v>
      </c>
      <c r="H159" s="34">
        <f t="shared" si="9"/>
        <v>71401.58517246642</v>
      </c>
    </row>
    <row r="160" spans="1:8" ht="15" customHeight="1">
      <c r="A160" s="35">
        <v>13</v>
      </c>
      <c r="B160" s="11">
        <f t="shared" si="13"/>
        <v>148</v>
      </c>
      <c r="C160" s="18">
        <f t="shared" si="11"/>
        <v>71401.58517246642</v>
      </c>
      <c r="D160" s="18">
        <f t="shared" si="10"/>
        <v>290.26995043570355</v>
      </c>
      <c r="E160" s="18">
        <f t="shared" si="12"/>
        <v>416.5092468393875</v>
      </c>
      <c r="F160" s="18">
        <f>SUM($D$12:D160,$E$12:E160)</f>
        <v>104603.32119671346</v>
      </c>
      <c r="G160" s="18">
        <f>SUM($E$12:E160)</f>
        <v>75714.63641874422</v>
      </c>
      <c r="H160" s="34">
        <f t="shared" si="9"/>
        <v>71111.31522203072</v>
      </c>
    </row>
    <row r="161" spans="1:8" ht="15" customHeight="1">
      <c r="A161" s="35">
        <v>13</v>
      </c>
      <c r="B161" s="11">
        <f t="shared" si="13"/>
        <v>149</v>
      </c>
      <c r="C161" s="18">
        <f t="shared" si="11"/>
        <v>71111.31522203072</v>
      </c>
      <c r="D161" s="18">
        <f t="shared" si="10"/>
        <v>291.96319181324515</v>
      </c>
      <c r="E161" s="18">
        <f t="shared" si="12"/>
        <v>414.8160054618459</v>
      </c>
      <c r="F161" s="18">
        <f>SUM($D$12:D161,$E$12:E161)</f>
        <v>105310.10039398854</v>
      </c>
      <c r="G161" s="18">
        <f>SUM($E$12:E161)</f>
        <v>76129.45242420607</v>
      </c>
      <c r="H161" s="34">
        <f t="shared" si="9"/>
        <v>70819.35203021747</v>
      </c>
    </row>
    <row r="162" spans="1:8" ht="15" customHeight="1">
      <c r="A162" s="35">
        <v>13</v>
      </c>
      <c r="B162" s="11">
        <f t="shared" si="13"/>
        <v>150</v>
      </c>
      <c r="C162" s="18">
        <f t="shared" si="11"/>
        <v>70819.35203021747</v>
      </c>
      <c r="D162" s="18">
        <f t="shared" si="10"/>
        <v>293.6663104321558</v>
      </c>
      <c r="E162" s="18">
        <f t="shared" si="12"/>
        <v>413.11288684293527</v>
      </c>
      <c r="F162" s="18">
        <f>SUM($D$12:D162,$E$12:E162)</f>
        <v>106016.87959126364</v>
      </c>
      <c r="G162" s="18">
        <f>SUM($E$12:E162)</f>
        <v>76542.56531104901</v>
      </c>
      <c r="H162" s="34">
        <f t="shared" si="9"/>
        <v>70525.68571978532</v>
      </c>
    </row>
    <row r="163" spans="1:8" ht="15" customHeight="1">
      <c r="A163" s="35">
        <v>13</v>
      </c>
      <c r="B163" s="11">
        <f t="shared" si="13"/>
        <v>151</v>
      </c>
      <c r="C163" s="18">
        <f t="shared" si="11"/>
        <v>70525.68571978532</v>
      </c>
      <c r="D163" s="18">
        <f t="shared" si="10"/>
        <v>295.3793639096766</v>
      </c>
      <c r="E163" s="18">
        <f t="shared" si="12"/>
        <v>411.39983336541445</v>
      </c>
      <c r="F163" s="18">
        <f>SUM($D$12:D163,$E$12:E163)</f>
        <v>106723.65878853874</v>
      </c>
      <c r="G163" s="18">
        <f>SUM($E$12:E163)</f>
        <v>76953.96514441443</v>
      </c>
      <c r="H163" s="34">
        <f t="shared" si="9"/>
        <v>70230.30635587565</v>
      </c>
    </row>
    <row r="164" spans="1:8" ht="15" customHeight="1">
      <c r="A164" s="35">
        <v>13</v>
      </c>
      <c r="B164" s="11">
        <f t="shared" si="13"/>
        <v>152</v>
      </c>
      <c r="C164" s="18">
        <f t="shared" si="11"/>
        <v>70230.30635587565</v>
      </c>
      <c r="D164" s="18">
        <f t="shared" si="10"/>
        <v>297.1024101991497</v>
      </c>
      <c r="E164" s="18">
        <f t="shared" si="12"/>
        <v>409.6767870759414</v>
      </c>
      <c r="F164" s="18">
        <f>SUM($D$12:D164,$E$12:E164)</f>
        <v>107430.43798581383</v>
      </c>
      <c r="G164" s="18">
        <f>SUM($E$12:E164)</f>
        <v>77363.64193149036</v>
      </c>
      <c r="H164" s="34">
        <f t="shared" si="9"/>
        <v>69933.2039456765</v>
      </c>
    </row>
    <row r="165" spans="1:8" ht="15" customHeight="1">
      <c r="A165" s="35">
        <v>13</v>
      </c>
      <c r="B165" s="11">
        <f aca="true" t="shared" si="14" ref="B165:B180">B164+1</f>
        <v>153</v>
      </c>
      <c r="C165" s="18">
        <f t="shared" si="11"/>
        <v>69933.2039456765</v>
      </c>
      <c r="D165" s="18">
        <f t="shared" si="10"/>
        <v>298.83550759197806</v>
      </c>
      <c r="E165" s="18">
        <f t="shared" si="12"/>
        <v>407.943689683113</v>
      </c>
      <c r="F165" s="18">
        <f>SUM($D$12:D165,$E$12:E165)</f>
        <v>108137.21718308893</v>
      </c>
      <c r="G165" s="18">
        <f>SUM($E$12:E165)</f>
        <v>77771.58562117348</v>
      </c>
      <c r="H165" s="34">
        <f t="shared" si="9"/>
        <v>69634.36843808452</v>
      </c>
    </row>
    <row r="166" spans="1:8" ht="15" customHeight="1">
      <c r="A166" s="35">
        <v>13</v>
      </c>
      <c r="B166" s="11">
        <f t="shared" si="14"/>
        <v>154</v>
      </c>
      <c r="C166" s="18">
        <f t="shared" si="11"/>
        <v>69634.36843808452</v>
      </c>
      <c r="D166" s="18">
        <f t="shared" si="10"/>
        <v>300.57871471959794</v>
      </c>
      <c r="E166" s="18">
        <f t="shared" si="12"/>
        <v>406.2004825554931</v>
      </c>
      <c r="F166" s="18">
        <f>SUM($D$12:D166,$E$12:E166)</f>
        <v>108843.99638036401</v>
      </c>
      <c r="G166" s="18">
        <f>SUM($E$12:E166)</f>
        <v>78177.78610372897</v>
      </c>
      <c r="H166" s="34">
        <f t="shared" si="9"/>
        <v>69333.78972336493</v>
      </c>
    </row>
    <row r="167" spans="1:8" ht="15" customHeight="1">
      <c r="A167" s="35">
        <v>13</v>
      </c>
      <c r="B167" s="11">
        <f t="shared" si="14"/>
        <v>155</v>
      </c>
      <c r="C167" s="18">
        <f t="shared" si="11"/>
        <v>69333.78972336493</v>
      </c>
      <c r="D167" s="18">
        <f t="shared" si="10"/>
        <v>302.33209055546223</v>
      </c>
      <c r="E167" s="18">
        <f t="shared" si="12"/>
        <v>404.44710671962883</v>
      </c>
      <c r="F167" s="18">
        <f>SUM($D$12:D167,$E$12:E167)</f>
        <v>109550.7755776391</v>
      </c>
      <c r="G167" s="18">
        <f>SUM($E$12:E167)</f>
        <v>78582.2332104486</v>
      </c>
      <c r="H167" s="34">
        <f t="shared" si="9"/>
        <v>69031.45763280947</v>
      </c>
    </row>
    <row r="168" spans="1:8" ht="15" customHeight="1">
      <c r="A168" s="35">
        <v>13</v>
      </c>
      <c r="B168" s="11">
        <f t="shared" si="14"/>
        <v>156</v>
      </c>
      <c r="C168" s="18">
        <f t="shared" si="11"/>
        <v>69031.45763280947</v>
      </c>
      <c r="D168" s="18">
        <f t="shared" si="10"/>
        <v>304.09569441703576</v>
      </c>
      <c r="E168" s="18">
        <f t="shared" si="12"/>
        <v>402.6835028580553</v>
      </c>
      <c r="F168" s="18">
        <f>SUM($D$12:D168,$E$12:E168)</f>
        <v>110257.55477491417</v>
      </c>
      <c r="G168" s="18">
        <f>SUM($E$12:E168)</f>
        <v>78984.91671330665</v>
      </c>
      <c r="H168" s="34">
        <f t="shared" si="9"/>
        <v>68727.36193839244</v>
      </c>
    </row>
    <row r="169" spans="1:8" ht="15" customHeight="1">
      <c r="A169" s="35">
        <v>14</v>
      </c>
      <c r="B169" s="11">
        <f t="shared" si="14"/>
        <v>157</v>
      </c>
      <c r="C169" s="18">
        <f t="shared" si="11"/>
        <v>68727.36193839244</v>
      </c>
      <c r="D169" s="18">
        <f t="shared" si="10"/>
        <v>305.8695859678018</v>
      </c>
      <c r="E169" s="18">
        <f t="shared" si="12"/>
        <v>400.90961130728925</v>
      </c>
      <c r="F169" s="18">
        <f>SUM($D$12:D169,$E$12:E169)</f>
        <v>110964.33397218928</v>
      </c>
      <c r="G169" s="18">
        <f>SUM($E$12:E169)</f>
        <v>79385.82632461394</v>
      </c>
      <c r="H169" s="34">
        <f t="shared" si="9"/>
        <v>68421.49235242464</v>
      </c>
    </row>
    <row r="170" spans="1:8" ht="15" customHeight="1">
      <c r="A170" s="35">
        <v>14</v>
      </c>
      <c r="B170" s="11">
        <f t="shared" si="14"/>
        <v>158</v>
      </c>
      <c r="C170" s="18">
        <f t="shared" si="11"/>
        <v>68421.49235242464</v>
      </c>
      <c r="D170" s="18">
        <f t="shared" si="10"/>
        <v>307.65382521928063</v>
      </c>
      <c r="E170" s="18">
        <f t="shared" si="12"/>
        <v>399.12537205581043</v>
      </c>
      <c r="F170" s="18">
        <f>SUM($D$12:D170,$E$12:E170)</f>
        <v>111671.11316946438</v>
      </c>
      <c r="G170" s="18">
        <f>SUM($E$12:E170)</f>
        <v>79784.95169666976</v>
      </c>
      <c r="H170" s="34">
        <f t="shared" si="9"/>
        <v>68113.83852720536</v>
      </c>
    </row>
    <row r="171" spans="1:8" ht="15" customHeight="1">
      <c r="A171" s="35">
        <v>14</v>
      </c>
      <c r="B171" s="11">
        <f t="shared" si="14"/>
        <v>159</v>
      </c>
      <c r="C171" s="18">
        <f t="shared" si="11"/>
        <v>68113.83852720536</v>
      </c>
      <c r="D171" s="18">
        <f t="shared" si="10"/>
        <v>309.4484725330598</v>
      </c>
      <c r="E171" s="18">
        <f t="shared" si="12"/>
        <v>397.33072474203124</v>
      </c>
      <c r="F171" s="18">
        <f>SUM($D$12:D171,$E$12:E171)</f>
        <v>112377.89236673947</v>
      </c>
      <c r="G171" s="18">
        <f>SUM($E$12:E171)</f>
        <v>80182.28242141179</v>
      </c>
      <c r="H171" s="34">
        <f t="shared" si="9"/>
        <v>67804.3900546723</v>
      </c>
    </row>
    <row r="172" spans="1:8" ht="15" customHeight="1">
      <c r="A172" s="35">
        <v>14</v>
      </c>
      <c r="B172" s="11">
        <f t="shared" si="14"/>
        <v>160</v>
      </c>
      <c r="C172" s="18">
        <f t="shared" si="11"/>
        <v>67804.3900546723</v>
      </c>
      <c r="D172" s="18">
        <f t="shared" si="10"/>
        <v>311.25358862283593</v>
      </c>
      <c r="E172" s="18">
        <f t="shared" si="12"/>
        <v>395.52560865225513</v>
      </c>
      <c r="F172" s="18">
        <f>SUM($D$12:D172,$E$12:E172)</f>
        <v>113084.67156401457</v>
      </c>
      <c r="G172" s="18">
        <f>SUM($E$12:E172)</f>
        <v>80577.80803006404</v>
      </c>
      <c r="H172" s="34">
        <f t="shared" si="9"/>
        <v>67493.13646604947</v>
      </c>
    </row>
    <row r="173" spans="1:8" ht="15" customHeight="1">
      <c r="A173" s="35">
        <v>14</v>
      </c>
      <c r="B173" s="11">
        <f t="shared" si="14"/>
        <v>161</v>
      </c>
      <c r="C173" s="18">
        <f t="shared" si="11"/>
        <v>67493.13646604947</v>
      </c>
      <c r="D173" s="18">
        <f t="shared" si="10"/>
        <v>313.0692345564691</v>
      </c>
      <c r="E173" s="18">
        <f t="shared" si="12"/>
        <v>393.70996271862197</v>
      </c>
      <c r="F173" s="18">
        <f>SUM($D$12:D173,$E$12:E173)</f>
        <v>113791.45076128966</v>
      </c>
      <c r="G173" s="18">
        <f>SUM($E$12:E173)</f>
        <v>80971.51799278267</v>
      </c>
      <c r="H173" s="34">
        <f t="shared" si="9"/>
        <v>67180.067231493</v>
      </c>
    </row>
    <row r="174" spans="1:8" ht="15" customHeight="1">
      <c r="A174" s="35">
        <v>14</v>
      </c>
      <c r="B174" s="11">
        <f t="shared" si="14"/>
        <v>162</v>
      </c>
      <c r="C174" s="18">
        <f t="shared" si="11"/>
        <v>67180.067231493</v>
      </c>
      <c r="D174" s="18">
        <f t="shared" si="10"/>
        <v>314.8954717580486</v>
      </c>
      <c r="E174" s="18">
        <f t="shared" si="12"/>
        <v>391.8837255170425</v>
      </c>
      <c r="F174" s="18">
        <f>SUM($D$12:D174,$E$12:E174)</f>
        <v>114498.22995856476</v>
      </c>
      <c r="G174" s="18">
        <f>SUM($E$12:E174)</f>
        <v>81363.4017182997</v>
      </c>
      <c r="H174" s="34">
        <f t="shared" si="9"/>
        <v>66865.17175973495</v>
      </c>
    </row>
    <row r="175" spans="1:8" ht="15" customHeight="1">
      <c r="A175" s="35">
        <v>14</v>
      </c>
      <c r="B175" s="11">
        <f t="shared" si="14"/>
        <v>163</v>
      </c>
      <c r="C175" s="18">
        <f t="shared" si="11"/>
        <v>66865.17175973495</v>
      </c>
      <c r="D175" s="18">
        <f t="shared" si="10"/>
        <v>316.73236200997053</v>
      </c>
      <c r="E175" s="18">
        <f t="shared" si="12"/>
        <v>390.04683526512054</v>
      </c>
      <c r="F175" s="18">
        <f>SUM($D$12:D175,$E$12:E175)</f>
        <v>115205.00915583984</v>
      </c>
      <c r="G175" s="18">
        <f>SUM($E$12:E175)</f>
        <v>81753.44855356483</v>
      </c>
      <c r="H175" s="34">
        <f t="shared" si="9"/>
        <v>66548.43939772499</v>
      </c>
    </row>
    <row r="176" spans="1:8" ht="15" customHeight="1">
      <c r="A176" s="35">
        <v>14</v>
      </c>
      <c r="B176" s="11">
        <f t="shared" si="14"/>
        <v>164</v>
      </c>
      <c r="C176" s="18">
        <f t="shared" si="11"/>
        <v>66548.43939772499</v>
      </c>
      <c r="D176" s="18">
        <f t="shared" si="10"/>
        <v>318.57996745502857</v>
      </c>
      <c r="E176" s="18">
        <f t="shared" si="12"/>
        <v>388.1992298200625</v>
      </c>
      <c r="F176" s="18">
        <f>SUM($D$12:D176,$E$12:E176)</f>
        <v>115911.78835311494</v>
      </c>
      <c r="G176" s="18">
        <f>SUM($E$12:E176)</f>
        <v>82141.64778338489</v>
      </c>
      <c r="H176" s="34">
        <f t="shared" si="9"/>
        <v>66229.85943026996</v>
      </c>
    </row>
    <row r="177" spans="1:8" ht="15" customHeight="1">
      <c r="A177" s="35">
        <v>14</v>
      </c>
      <c r="B177" s="11">
        <f t="shared" si="14"/>
        <v>165</v>
      </c>
      <c r="C177" s="18">
        <f t="shared" si="11"/>
        <v>66229.85943026996</v>
      </c>
      <c r="D177" s="18">
        <f t="shared" si="10"/>
        <v>320.43835059851625</v>
      </c>
      <c r="E177" s="18">
        <f t="shared" si="12"/>
        <v>386.3408466765748</v>
      </c>
      <c r="F177" s="18">
        <f>SUM($D$12:D177,$E$12:E177)</f>
        <v>116618.56755039001</v>
      </c>
      <c r="G177" s="18">
        <f>SUM($E$12:E177)</f>
        <v>82527.98863006146</v>
      </c>
      <c r="H177" s="34">
        <f t="shared" si="9"/>
        <v>65909.42107967145</v>
      </c>
    </row>
    <row r="178" spans="1:8" ht="15" customHeight="1">
      <c r="A178" s="35">
        <v>14</v>
      </c>
      <c r="B178" s="11">
        <f t="shared" si="14"/>
        <v>166</v>
      </c>
      <c r="C178" s="18">
        <f t="shared" si="11"/>
        <v>65909.42107967145</v>
      </c>
      <c r="D178" s="18">
        <f t="shared" si="10"/>
        <v>322.3075743103409</v>
      </c>
      <c r="E178" s="18">
        <f t="shared" si="12"/>
        <v>384.47162296475017</v>
      </c>
      <c r="F178" s="18">
        <f>SUM($D$12:D178,$E$12:E178)</f>
        <v>117325.3467476651</v>
      </c>
      <c r="G178" s="18">
        <f>SUM($E$12:E178)</f>
        <v>82912.4602530262</v>
      </c>
      <c r="H178" s="34">
        <f t="shared" si="9"/>
        <v>65587.1135053611</v>
      </c>
    </row>
    <row r="179" spans="1:8" ht="15" customHeight="1">
      <c r="A179" s="35">
        <v>14</v>
      </c>
      <c r="B179" s="11">
        <f t="shared" si="14"/>
        <v>167</v>
      </c>
      <c r="C179" s="18">
        <f t="shared" si="11"/>
        <v>65587.1135053611</v>
      </c>
      <c r="D179" s="18">
        <f t="shared" si="10"/>
        <v>324.1877018271512</v>
      </c>
      <c r="E179" s="18">
        <f t="shared" si="12"/>
        <v>382.59149544793985</v>
      </c>
      <c r="F179" s="18">
        <f>SUM($D$12:D179,$E$12:E179)</f>
        <v>118032.12594494018</v>
      </c>
      <c r="G179" s="18">
        <f>SUM($E$12:E179)</f>
        <v>83295.05174847414</v>
      </c>
      <c r="H179" s="34">
        <f t="shared" si="9"/>
        <v>65262.92580353396</v>
      </c>
    </row>
    <row r="180" spans="1:8" ht="15" customHeight="1">
      <c r="A180" s="35">
        <v>14</v>
      </c>
      <c r="B180" s="11">
        <f t="shared" si="14"/>
        <v>168</v>
      </c>
      <c r="C180" s="18">
        <f t="shared" si="11"/>
        <v>65262.92580353396</v>
      </c>
      <c r="D180" s="18">
        <f t="shared" si="10"/>
        <v>326.0787967544763</v>
      </c>
      <c r="E180" s="18">
        <f t="shared" si="12"/>
        <v>380.7004005206148</v>
      </c>
      <c r="F180" s="18">
        <f>SUM($D$12:D180,$E$12:E180)</f>
        <v>118738.90514221527</v>
      </c>
      <c r="G180" s="18">
        <f>SUM($E$12:E180)</f>
        <v>83675.75214899475</v>
      </c>
      <c r="H180" s="34">
        <f t="shared" si="9"/>
        <v>64936.847006779484</v>
      </c>
    </row>
    <row r="181" spans="1:8" ht="15" customHeight="1">
      <c r="A181" s="35">
        <v>15</v>
      </c>
      <c r="B181" s="11">
        <f aca="true" t="shared" si="15" ref="B181:B196">B180+1</f>
        <v>169</v>
      </c>
      <c r="C181" s="18">
        <f t="shared" si="11"/>
        <v>64936.847006779484</v>
      </c>
      <c r="D181" s="18">
        <f t="shared" si="10"/>
        <v>327.9809230688774</v>
      </c>
      <c r="E181" s="18">
        <f t="shared" si="12"/>
        <v>378.79827420621365</v>
      </c>
      <c r="F181" s="18">
        <f>SUM($D$12:D181,$E$12:E181)</f>
        <v>119445.68433949037</v>
      </c>
      <c r="G181" s="18">
        <f>SUM($E$12:E181)</f>
        <v>84054.55042320097</v>
      </c>
      <c r="H181" s="34">
        <f t="shared" si="9"/>
        <v>64608.86608371061</v>
      </c>
    </row>
    <row r="182" spans="1:8" ht="15" customHeight="1">
      <c r="A182" s="35">
        <v>15</v>
      </c>
      <c r="B182" s="11">
        <f t="shared" si="15"/>
        <v>170</v>
      </c>
      <c r="C182" s="18">
        <f t="shared" si="11"/>
        <v>64608.86608371061</v>
      </c>
      <c r="D182" s="18">
        <f t="shared" si="10"/>
        <v>329.89414512011246</v>
      </c>
      <c r="E182" s="18">
        <f t="shared" si="12"/>
        <v>376.8850521549786</v>
      </c>
      <c r="F182" s="18">
        <f>SUM($D$12:D182,$E$12:E182)</f>
        <v>120152.46353676546</v>
      </c>
      <c r="G182" s="18">
        <f>SUM($E$12:E182)</f>
        <v>84431.43547535595</v>
      </c>
      <c r="H182" s="34">
        <f t="shared" si="9"/>
        <v>64278.9719385905</v>
      </c>
    </row>
    <row r="183" spans="1:8" ht="15" customHeight="1">
      <c r="A183" s="35">
        <v>15</v>
      </c>
      <c r="B183" s="11">
        <f t="shared" si="15"/>
        <v>171</v>
      </c>
      <c r="C183" s="18">
        <f t="shared" si="11"/>
        <v>64278.9719385905</v>
      </c>
      <c r="D183" s="18">
        <f t="shared" si="10"/>
        <v>331.8185276333131</v>
      </c>
      <c r="E183" s="18">
        <f t="shared" si="12"/>
        <v>374.96066964177794</v>
      </c>
      <c r="F183" s="18">
        <f>SUM($D$12:D183,$E$12:E183)</f>
        <v>120859.24273404056</v>
      </c>
      <c r="G183" s="18">
        <f>SUM($E$12:E183)</f>
        <v>84806.39614499772</v>
      </c>
      <c r="H183" s="34">
        <f t="shared" si="9"/>
        <v>63947.15341095719</v>
      </c>
    </row>
    <row r="184" spans="1:8" ht="15" customHeight="1">
      <c r="A184" s="35">
        <v>15</v>
      </c>
      <c r="B184" s="11">
        <f t="shared" si="15"/>
        <v>172</v>
      </c>
      <c r="C184" s="18">
        <f t="shared" si="11"/>
        <v>63947.15341095719</v>
      </c>
      <c r="D184" s="18">
        <f t="shared" si="10"/>
        <v>333.7541357111741</v>
      </c>
      <c r="E184" s="18">
        <f t="shared" si="12"/>
        <v>373.02506156391695</v>
      </c>
      <c r="F184" s="18">
        <f>SUM($D$12:D184,$E$12:E184)</f>
        <v>121566.02193131566</v>
      </c>
      <c r="G184" s="18">
        <f>SUM($E$12:E184)</f>
        <v>85179.42120656164</v>
      </c>
      <c r="H184" s="34">
        <f t="shared" si="9"/>
        <v>63613.39927524601</v>
      </c>
    </row>
    <row r="185" spans="1:8" ht="15" customHeight="1">
      <c r="A185" s="35">
        <v>15</v>
      </c>
      <c r="B185" s="11">
        <f t="shared" si="15"/>
        <v>173</v>
      </c>
      <c r="C185" s="18">
        <f t="shared" si="11"/>
        <v>63613.39927524601</v>
      </c>
      <c r="D185" s="18">
        <f t="shared" si="10"/>
        <v>335.70103483615594</v>
      </c>
      <c r="E185" s="18">
        <f t="shared" si="12"/>
        <v>371.0781624389351</v>
      </c>
      <c r="F185" s="18">
        <f>SUM($D$12:D185,$E$12:E185)</f>
        <v>122272.80112859074</v>
      </c>
      <c r="G185" s="18">
        <f>SUM($E$12:E185)</f>
        <v>85550.49936900058</v>
      </c>
      <c r="H185" s="34">
        <f t="shared" si="9"/>
        <v>63277.69824040985</v>
      </c>
    </row>
    <row r="186" spans="1:8" ht="15" customHeight="1">
      <c r="A186" s="35">
        <v>15</v>
      </c>
      <c r="B186" s="11">
        <f t="shared" si="15"/>
        <v>174</v>
      </c>
      <c r="C186" s="18">
        <f t="shared" si="11"/>
        <v>63277.69824040985</v>
      </c>
      <c r="D186" s="18">
        <f t="shared" si="10"/>
        <v>337.65929087270024</v>
      </c>
      <c r="E186" s="18">
        <f t="shared" si="12"/>
        <v>369.1199064023908</v>
      </c>
      <c r="F186" s="18">
        <f>SUM($D$12:D186,$E$12:E186)</f>
        <v>122979.58032586586</v>
      </c>
      <c r="G186" s="18">
        <f>SUM($E$12:E186)</f>
        <v>85919.61927540298</v>
      </c>
      <c r="H186" s="34">
        <f t="shared" si="9"/>
        <v>62940.03894953715</v>
      </c>
    </row>
    <row r="187" spans="1:8" ht="15" customHeight="1">
      <c r="A187" s="35">
        <v>15</v>
      </c>
      <c r="B187" s="11">
        <f t="shared" si="15"/>
        <v>175</v>
      </c>
      <c r="C187" s="18">
        <f t="shared" si="11"/>
        <v>62940.03894953715</v>
      </c>
      <c r="D187" s="18">
        <f t="shared" si="10"/>
        <v>339.62897006945764</v>
      </c>
      <c r="E187" s="18">
        <f t="shared" si="12"/>
        <v>367.1502272056334</v>
      </c>
      <c r="F187" s="18">
        <f>SUM($D$12:D187,$E$12:E187)</f>
        <v>123686.35952314096</v>
      </c>
      <c r="G187" s="18">
        <f>SUM($E$12:E187)</f>
        <v>86286.76950260861</v>
      </c>
      <c r="H187" s="34">
        <f t="shared" si="9"/>
        <v>62600.409979467695</v>
      </c>
    </row>
    <row r="188" spans="1:8" ht="15" customHeight="1">
      <c r="A188" s="35">
        <v>15</v>
      </c>
      <c r="B188" s="11">
        <f t="shared" si="15"/>
        <v>176</v>
      </c>
      <c r="C188" s="18">
        <f t="shared" si="11"/>
        <v>62600.409979467695</v>
      </c>
      <c r="D188" s="18">
        <f t="shared" si="10"/>
        <v>341.6101390615295</v>
      </c>
      <c r="E188" s="18">
        <f t="shared" si="12"/>
        <v>365.1690582135616</v>
      </c>
      <c r="F188" s="18">
        <f>SUM($D$12:D188,$E$12:E188)</f>
        <v>124393.13872041604</v>
      </c>
      <c r="G188" s="18">
        <f>SUM($E$12:E188)</f>
        <v>86651.93856082218</v>
      </c>
      <c r="H188" s="34">
        <f t="shared" si="9"/>
        <v>62258.799840406165</v>
      </c>
    </row>
    <row r="189" spans="1:8" ht="15" customHeight="1">
      <c r="A189" s="35">
        <v>15</v>
      </c>
      <c r="B189" s="11">
        <f t="shared" si="15"/>
        <v>177</v>
      </c>
      <c r="C189" s="18">
        <f t="shared" si="11"/>
        <v>62258.799840406165</v>
      </c>
      <c r="D189" s="18">
        <f t="shared" si="10"/>
        <v>343.60286487272174</v>
      </c>
      <c r="E189" s="18">
        <f t="shared" si="12"/>
        <v>363.1763324023693</v>
      </c>
      <c r="F189" s="18">
        <f>SUM($D$12:D189,$E$12:E189)</f>
        <v>125099.91791769113</v>
      </c>
      <c r="G189" s="18">
        <f>SUM($E$12:E189)</f>
        <v>87015.11489322454</v>
      </c>
      <c r="H189" s="34">
        <f t="shared" si="9"/>
        <v>61915.19697553344</v>
      </c>
    </row>
    <row r="190" spans="1:8" ht="15" customHeight="1">
      <c r="A190" s="35">
        <v>15</v>
      </c>
      <c r="B190" s="11">
        <f t="shared" si="15"/>
        <v>178</v>
      </c>
      <c r="C190" s="18">
        <f t="shared" si="11"/>
        <v>61915.19697553344</v>
      </c>
      <c r="D190" s="18">
        <f t="shared" si="10"/>
        <v>345.6072149178126</v>
      </c>
      <c r="E190" s="18">
        <f t="shared" si="12"/>
        <v>361.17198235727847</v>
      </c>
      <c r="F190" s="18">
        <f>SUM($D$12:D190,$E$12:E190)</f>
        <v>125806.69711496621</v>
      </c>
      <c r="G190" s="18">
        <f>SUM($E$12:E190)</f>
        <v>87376.28687558182</v>
      </c>
      <c r="H190" s="34">
        <f t="shared" si="9"/>
        <v>61569.58976061563</v>
      </c>
    </row>
    <row r="191" spans="1:8" ht="15" customHeight="1">
      <c r="A191" s="35">
        <v>15</v>
      </c>
      <c r="B191" s="11">
        <f t="shared" si="15"/>
        <v>179</v>
      </c>
      <c r="C191" s="18">
        <f t="shared" si="11"/>
        <v>61569.58976061563</v>
      </c>
      <c r="D191" s="18">
        <f t="shared" si="10"/>
        <v>347.6232570048332</v>
      </c>
      <c r="E191" s="18">
        <f t="shared" si="12"/>
        <v>359.1559402702579</v>
      </c>
      <c r="F191" s="18">
        <f>SUM($D$12:D191,$E$12:E191)</f>
        <v>126513.4763122413</v>
      </c>
      <c r="G191" s="18">
        <f>SUM($E$12:E191)</f>
        <v>87735.44281585208</v>
      </c>
      <c r="H191" s="34">
        <f t="shared" si="9"/>
        <v>61221.9665036108</v>
      </c>
    </row>
    <row r="192" spans="1:8" ht="15" customHeight="1">
      <c r="A192" s="35">
        <v>15</v>
      </c>
      <c r="B192" s="11">
        <f t="shared" si="15"/>
        <v>180</v>
      </c>
      <c r="C192" s="18">
        <f t="shared" si="11"/>
        <v>61221.9665036108</v>
      </c>
      <c r="D192" s="18">
        <f t="shared" si="10"/>
        <v>349.6510593373614</v>
      </c>
      <c r="E192" s="18">
        <f t="shared" si="12"/>
        <v>357.12813793772966</v>
      </c>
      <c r="F192" s="18">
        <f>SUM($D$12:D192,$E$12:E192)</f>
        <v>127220.2555095164</v>
      </c>
      <c r="G192" s="18">
        <f>SUM($E$12:E192)</f>
        <v>88092.57095378981</v>
      </c>
      <c r="H192" s="34">
        <f t="shared" si="9"/>
        <v>60872.31544427344</v>
      </c>
    </row>
    <row r="193" spans="1:8" ht="15" customHeight="1">
      <c r="A193" s="35">
        <v>16</v>
      </c>
      <c r="B193" s="11">
        <f t="shared" si="15"/>
        <v>181</v>
      </c>
      <c r="C193" s="18">
        <f t="shared" si="11"/>
        <v>60872.31544427344</v>
      </c>
      <c r="D193" s="18">
        <f t="shared" si="10"/>
        <v>351.6906905168293</v>
      </c>
      <c r="E193" s="18">
        <f t="shared" si="12"/>
        <v>355.08850675826176</v>
      </c>
      <c r="F193" s="18">
        <f>SUM($D$12:D193,$E$12:E193)</f>
        <v>127927.03470679147</v>
      </c>
      <c r="G193" s="18">
        <f>SUM($E$12:E193)</f>
        <v>88447.65946054806</v>
      </c>
      <c r="H193" s="34">
        <f t="shared" si="9"/>
        <v>60520.62475375661</v>
      </c>
    </row>
    <row r="194" spans="1:8" ht="15" customHeight="1">
      <c r="A194" s="35">
        <v>16</v>
      </c>
      <c r="B194" s="11">
        <f t="shared" si="15"/>
        <v>182</v>
      </c>
      <c r="C194" s="18">
        <f t="shared" si="11"/>
        <v>60520.62475375661</v>
      </c>
      <c r="D194" s="18">
        <f t="shared" si="10"/>
        <v>353.74221954484415</v>
      </c>
      <c r="E194" s="18">
        <f t="shared" si="12"/>
        <v>353.0369777302469</v>
      </c>
      <c r="F194" s="18">
        <f>SUM($D$12:D194,$E$12:E194)</f>
        <v>128633.81390406657</v>
      </c>
      <c r="G194" s="18">
        <f>SUM($E$12:E194)</f>
        <v>88800.6964382783</v>
      </c>
      <c r="H194" s="34">
        <f t="shared" si="9"/>
        <v>60166.88253421176</v>
      </c>
    </row>
    <row r="195" spans="1:8" ht="15" customHeight="1">
      <c r="A195" s="35">
        <v>16</v>
      </c>
      <c r="B195" s="11">
        <f t="shared" si="15"/>
        <v>183</v>
      </c>
      <c r="C195" s="18">
        <f t="shared" si="11"/>
        <v>60166.88253421176</v>
      </c>
      <c r="D195" s="18">
        <f t="shared" si="10"/>
        <v>355.8057158255224</v>
      </c>
      <c r="E195" s="18">
        <f t="shared" si="12"/>
        <v>350.9734814495687</v>
      </c>
      <c r="F195" s="18">
        <f>SUM($D$12:D195,$E$12:E195)</f>
        <v>129340.59310134167</v>
      </c>
      <c r="G195" s="18">
        <f>SUM($E$12:E195)</f>
        <v>89151.66991972788</v>
      </c>
      <c r="H195" s="34">
        <f t="shared" si="9"/>
        <v>59811.07681838624</v>
      </c>
    </row>
    <row r="196" spans="1:8" ht="15" customHeight="1">
      <c r="A196" s="35">
        <v>16</v>
      </c>
      <c r="B196" s="11">
        <f t="shared" si="15"/>
        <v>184</v>
      </c>
      <c r="C196" s="18">
        <f t="shared" si="11"/>
        <v>59811.07681838624</v>
      </c>
      <c r="D196" s="18">
        <f t="shared" si="10"/>
        <v>357.88124916783795</v>
      </c>
      <c r="E196" s="18">
        <f t="shared" si="12"/>
        <v>348.8979481072531</v>
      </c>
      <c r="F196" s="18">
        <f>SUM($D$12:D196,$E$12:E196)</f>
        <v>130047.37229861677</v>
      </c>
      <c r="G196" s="18">
        <f>SUM($E$12:E196)</f>
        <v>89500.56786783514</v>
      </c>
      <c r="H196" s="34">
        <f t="shared" si="9"/>
        <v>59453.1955692184</v>
      </c>
    </row>
    <row r="197" spans="1:8" ht="15" customHeight="1">
      <c r="A197" s="35">
        <v>16</v>
      </c>
      <c r="B197" s="11">
        <f aca="true" t="shared" si="16" ref="B197:B212">B196+1</f>
        <v>185</v>
      </c>
      <c r="C197" s="18">
        <f t="shared" si="11"/>
        <v>59453.1955692184</v>
      </c>
      <c r="D197" s="18">
        <f t="shared" si="10"/>
        <v>359.9688897879837</v>
      </c>
      <c r="E197" s="18">
        <f t="shared" si="12"/>
        <v>346.81030748710737</v>
      </c>
      <c r="F197" s="18">
        <f>SUM($D$12:D197,$E$12:E197)</f>
        <v>130754.15149589187</v>
      </c>
      <c r="G197" s="18">
        <f>SUM($E$12:E197)</f>
        <v>89847.37817532224</v>
      </c>
      <c r="H197" s="34">
        <f t="shared" si="9"/>
        <v>59093.226679430416</v>
      </c>
    </row>
    <row r="198" spans="1:8" ht="15" customHeight="1">
      <c r="A198" s="35">
        <v>16</v>
      </c>
      <c r="B198" s="11">
        <f t="shared" si="16"/>
        <v>186</v>
      </c>
      <c r="C198" s="18">
        <f t="shared" si="11"/>
        <v>59093.226679430416</v>
      </c>
      <c r="D198" s="18">
        <f t="shared" si="10"/>
        <v>362.0687083117469</v>
      </c>
      <c r="E198" s="18">
        <f t="shared" si="12"/>
        <v>344.7104889633442</v>
      </c>
      <c r="F198" s="18">
        <f>SUM($D$12:D198,$E$12:E198)</f>
        <v>131460.93069316697</v>
      </c>
      <c r="G198" s="18">
        <f>SUM($E$12:E198)</f>
        <v>90192.08866428559</v>
      </c>
      <c r="H198" s="34">
        <f t="shared" si="9"/>
        <v>58731.15797111867</v>
      </c>
    </row>
    <row r="199" spans="1:8" ht="15" customHeight="1">
      <c r="A199" s="35">
        <v>16</v>
      </c>
      <c r="B199" s="11">
        <f t="shared" si="16"/>
        <v>187</v>
      </c>
      <c r="C199" s="18">
        <f t="shared" si="11"/>
        <v>58731.15797111867</v>
      </c>
      <c r="D199" s="18">
        <f t="shared" si="10"/>
        <v>364.18077577689877</v>
      </c>
      <c r="E199" s="18">
        <f t="shared" si="12"/>
        <v>342.5984214981923</v>
      </c>
      <c r="F199" s="18">
        <f>SUM($D$12:D199,$E$12:E199)</f>
        <v>132167.70989044206</v>
      </c>
      <c r="G199" s="18">
        <f>SUM($E$12:E199)</f>
        <v>90534.68708578378</v>
      </c>
      <c r="H199" s="34">
        <f t="shared" si="9"/>
        <v>58366.97719534177</v>
      </c>
    </row>
    <row r="200" spans="1:8" ht="15" customHeight="1">
      <c r="A200" s="35">
        <v>16</v>
      </c>
      <c r="B200" s="11">
        <f t="shared" si="16"/>
        <v>188</v>
      </c>
      <c r="C200" s="18">
        <f t="shared" si="11"/>
        <v>58366.97719534177</v>
      </c>
      <c r="D200" s="18">
        <f t="shared" si="10"/>
        <v>366.30516363559735</v>
      </c>
      <c r="E200" s="18">
        <f t="shared" si="12"/>
        <v>340.4740336394937</v>
      </c>
      <c r="F200" s="18">
        <f>SUM($D$12:D200,$E$12:E200)</f>
        <v>132874.48908771714</v>
      </c>
      <c r="G200" s="18">
        <f>SUM($E$12:E200)</f>
        <v>90875.16111942327</v>
      </c>
      <c r="H200" s="34">
        <f t="shared" si="9"/>
        <v>58000.67203170618</v>
      </c>
    </row>
    <row r="201" spans="1:8" ht="15" customHeight="1">
      <c r="A201" s="35">
        <v>16</v>
      </c>
      <c r="B201" s="11">
        <f t="shared" si="16"/>
        <v>189</v>
      </c>
      <c r="C201" s="18">
        <f t="shared" si="11"/>
        <v>58000.67203170618</v>
      </c>
      <c r="D201" s="18">
        <f t="shared" si="10"/>
        <v>368.441943756805</v>
      </c>
      <c r="E201" s="18">
        <f t="shared" si="12"/>
        <v>338.33725351828605</v>
      </c>
      <c r="F201" s="18">
        <f>SUM($D$12:D201,$E$12:E201)</f>
        <v>133581.26828499223</v>
      </c>
      <c r="G201" s="18">
        <f>SUM($E$12:E201)</f>
        <v>91213.49837294155</v>
      </c>
      <c r="H201" s="34">
        <f t="shared" si="9"/>
        <v>57632.23008794937</v>
      </c>
    </row>
    <row r="202" spans="1:8" ht="15" customHeight="1">
      <c r="A202" s="35">
        <v>16</v>
      </c>
      <c r="B202" s="11">
        <f t="shared" si="16"/>
        <v>190</v>
      </c>
      <c r="C202" s="18">
        <f t="shared" si="11"/>
        <v>57632.23008794937</v>
      </c>
      <c r="D202" s="18">
        <f t="shared" si="10"/>
        <v>370.5911884287197</v>
      </c>
      <c r="E202" s="18">
        <f t="shared" si="12"/>
        <v>336.18800884637136</v>
      </c>
      <c r="F202" s="18">
        <f>SUM($D$12:D202,$E$12:E202)</f>
        <v>134288.04748226734</v>
      </c>
      <c r="G202" s="18">
        <f>SUM($E$12:E202)</f>
        <v>91549.68638178792</v>
      </c>
      <c r="H202" s="34">
        <f t="shared" si="9"/>
        <v>57261.63889952065</v>
      </c>
    </row>
    <row r="203" spans="1:8" ht="15" customHeight="1">
      <c r="A203" s="35">
        <v>16</v>
      </c>
      <c r="B203" s="11">
        <f t="shared" si="16"/>
        <v>191</v>
      </c>
      <c r="C203" s="18">
        <f t="shared" si="11"/>
        <v>57261.63889952065</v>
      </c>
      <c r="D203" s="18">
        <f t="shared" si="10"/>
        <v>372.75297036122055</v>
      </c>
      <c r="E203" s="18">
        <f t="shared" si="12"/>
        <v>334.0262269138705</v>
      </c>
      <c r="F203" s="18">
        <f>SUM($D$12:D203,$E$12:E203)</f>
        <v>134994.82667954246</v>
      </c>
      <c r="G203" s="18">
        <f>SUM($E$12:E203)</f>
        <v>91883.7126087018</v>
      </c>
      <c r="H203" s="34">
        <f t="shared" si="9"/>
        <v>56888.88592915943</v>
      </c>
    </row>
    <row r="204" spans="1:8" ht="15" customHeight="1">
      <c r="A204" s="35">
        <v>16</v>
      </c>
      <c r="B204" s="11">
        <f t="shared" si="16"/>
        <v>192</v>
      </c>
      <c r="C204" s="18">
        <f t="shared" si="11"/>
        <v>56888.88592915943</v>
      </c>
      <c r="D204" s="18">
        <f t="shared" si="10"/>
        <v>374.9273626883277</v>
      </c>
      <c r="E204" s="18">
        <f t="shared" si="12"/>
        <v>331.85183458676335</v>
      </c>
      <c r="F204" s="18">
        <f>SUM($D$12:D204,$E$12:E204)</f>
        <v>135701.60587681754</v>
      </c>
      <c r="G204" s="18">
        <f>SUM($E$12:E204)</f>
        <v>92215.56444328856</v>
      </c>
      <c r="H204" s="34">
        <f t="shared" si="9"/>
        <v>56513.9585664711</v>
      </c>
    </row>
    <row r="205" spans="1:8" ht="15" customHeight="1">
      <c r="A205" s="35">
        <v>17</v>
      </c>
      <c r="B205" s="11">
        <f t="shared" si="16"/>
        <v>193</v>
      </c>
      <c r="C205" s="18">
        <f t="shared" si="11"/>
        <v>56513.9585664711</v>
      </c>
      <c r="D205" s="18">
        <f t="shared" si="10"/>
        <v>377.1144389706763</v>
      </c>
      <c r="E205" s="18">
        <f t="shared" si="12"/>
        <v>329.66475830441476</v>
      </c>
      <c r="F205" s="18">
        <f>SUM($D$12:D205,$E$12:E205)</f>
        <v>136408.38507409266</v>
      </c>
      <c r="G205" s="18">
        <f>SUM($E$12:E205)</f>
        <v>92545.22920159297</v>
      </c>
      <c r="H205" s="34">
        <f aca="true" t="shared" si="17" ref="H205:H268">C205-D205</f>
        <v>56136.84412750042</v>
      </c>
    </row>
    <row r="206" spans="1:8" ht="15" customHeight="1">
      <c r="A206" s="35">
        <v>17</v>
      </c>
      <c r="B206" s="11">
        <f t="shared" si="16"/>
        <v>194</v>
      </c>
      <c r="C206" s="18">
        <f t="shared" si="11"/>
        <v>56136.84412750042</v>
      </c>
      <c r="D206" s="18">
        <f aca="true" t="shared" si="18" ref="D206:D269">IF(H205&gt;0.5,IF(C206&lt;$E$7,C206,$E$7-E206),0)</f>
        <v>379.31427319800525</v>
      </c>
      <c r="E206" s="18">
        <f t="shared" si="12"/>
        <v>327.4649240770858</v>
      </c>
      <c r="F206" s="18">
        <f>SUM($D$12:D206,$E$12:E206)</f>
        <v>137115.16427136774</v>
      </c>
      <c r="G206" s="18">
        <f>SUM($E$12:E206)</f>
        <v>92872.69412567005</v>
      </c>
      <c r="H206" s="34">
        <f t="shared" si="17"/>
        <v>55757.52985430242</v>
      </c>
    </row>
    <row r="207" spans="1:8" ht="15" customHeight="1">
      <c r="A207" s="35">
        <v>17</v>
      </c>
      <c r="B207" s="11">
        <f t="shared" si="16"/>
        <v>195</v>
      </c>
      <c r="C207" s="18">
        <f aca="true" t="shared" si="19" ref="C207:C270">IF(H206&gt;0.5,+C206-D206,0)</f>
        <v>55757.52985430242</v>
      </c>
      <c r="D207" s="18">
        <f t="shared" si="18"/>
        <v>381.52693979166025</v>
      </c>
      <c r="E207" s="18">
        <f aca="true" t="shared" si="20" ref="E207:E270">IF(H206&gt;0.5,C207*$E$4/12,0)</f>
        <v>325.2522574834308</v>
      </c>
      <c r="F207" s="18">
        <f>SUM($D$12:D207,$E$12:E207)</f>
        <v>137821.94346864283</v>
      </c>
      <c r="G207" s="18">
        <f>SUM($E$12:E207)</f>
        <v>93197.94638315348</v>
      </c>
      <c r="H207" s="34">
        <f t="shared" si="17"/>
        <v>55376.002914510755</v>
      </c>
    </row>
    <row r="208" spans="1:8" ht="15" customHeight="1">
      <c r="A208" s="35">
        <v>17</v>
      </c>
      <c r="B208" s="11">
        <f t="shared" si="16"/>
        <v>196</v>
      </c>
      <c r="C208" s="18">
        <f t="shared" si="19"/>
        <v>55376.002914510755</v>
      </c>
      <c r="D208" s="18">
        <f t="shared" si="18"/>
        <v>383.75251360711167</v>
      </c>
      <c r="E208" s="18">
        <f t="shared" si="20"/>
        <v>323.0266836679794</v>
      </c>
      <c r="F208" s="18">
        <f>SUM($D$12:D208,$E$12:E208)</f>
        <v>138528.72266591789</v>
      </c>
      <c r="G208" s="18">
        <f>SUM($E$12:E208)</f>
        <v>93520.97306682146</v>
      </c>
      <c r="H208" s="34">
        <f t="shared" si="17"/>
        <v>54992.25040090364</v>
      </c>
    </row>
    <row r="209" spans="1:8" ht="15" customHeight="1">
      <c r="A209" s="35">
        <v>17</v>
      </c>
      <c r="B209" s="11">
        <f t="shared" si="16"/>
        <v>197</v>
      </c>
      <c r="C209" s="18">
        <f t="shared" si="19"/>
        <v>54992.25040090364</v>
      </c>
      <c r="D209" s="18">
        <f t="shared" si="18"/>
        <v>385.99106993648644</v>
      </c>
      <c r="E209" s="18">
        <f t="shared" si="20"/>
        <v>320.7881273386046</v>
      </c>
      <c r="F209" s="18">
        <f>SUM($D$12:D209,$E$12:E209)</f>
        <v>139235.50186319297</v>
      </c>
      <c r="G209" s="18">
        <f>SUM($E$12:E209)</f>
        <v>93841.76119416006</v>
      </c>
      <c r="H209" s="34">
        <f t="shared" si="17"/>
        <v>54606.25933096716</v>
      </c>
    </row>
    <row r="210" spans="1:8" ht="15" customHeight="1">
      <c r="A210" s="35">
        <v>17</v>
      </c>
      <c r="B210" s="11">
        <f t="shared" si="16"/>
        <v>198</v>
      </c>
      <c r="C210" s="18">
        <f t="shared" si="19"/>
        <v>54606.25933096716</v>
      </c>
      <c r="D210" s="18">
        <f t="shared" si="18"/>
        <v>388.24268451111595</v>
      </c>
      <c r="E210" s="18">
        <f t="shared" si="20"/>
        <v>318.5365127639751</v>
      </c>
      <c r="F210" s="18">
        <f>SUM($D$12:D210,$E$12:E210)</f>
        <v>139942.28106046806</v>
      </c>
      <c r="G210" s="18">
        <f>SUM($E$12:E210)</f>
        <v>94160.29770692404</v>
      </c>
      <c r="H210" s="34">
        <f t="shared" si="17"/>
        <v>54218.01664645604</v>
      </c>
    </row>
    <row r="211" spans="1:8" ht="15" customHeight="1">
      <c r="A211" s="35">
        <v>17</v>
      </c>
      <c r="B211" s="11">
        <f t="shared" si="16"/>
        <v>199</v>
      </c>
      <c r="C211" s="18">
        <f t="shared" si="19"/>
        <v>54218.01664645604</v>
      </c>
      <c r="D211" s="18">
        <f t="shared" si="18"/>
        <v>390.5074335040975</v>
      </c>
      <c r="E211" s="18">
        <f t="shared" si="20"/>
        <v>316.2717637709936</v>
      </c>
      <c r="F211" s="18">
        <f>SUM($D$12:D211,$E$12:E211)</f>
        <v>140649.06025774317</v>
      </c>
      <c r="G211" s="18">
        <f>SUM($E$12:E211)</f>
        <v>94476.56947069503</v>
      </c>
      <c r="H211" s="34">
        <f t="shared" si="17"/>
        <v>53827.50921295194</v>
      </c>
    </row>
    <row r="212" spans="1:8" ht="15" customHeight="1">
      <c r="A212" s="35">
        <v>17</v>
      </c>
      <c r="B212" s="11">
        <f t="shared" si="16"/>
        <v>200</v>
      </c>
      <c r="C212" s="18">
        <f t="shared" si="19"/>
        <v>53827.50921295194</v>
      </c>
      <c r="D212" s="18">
        <f t="shared" si="18"/>
        <v>392.7853935328714</v>
      </c>
      <c r="E212" s="18">
        <f t="shared" si="20"/>
        <v>313.99380374221965</v>
      </c>
      <c r="F212" s="18">
        <f>SUM($D$12:D212,$E$12:E212)</f>
        <v>141355.83945501826</v>
      </c>
      <c r="G212" s="18">
        <f>SUM($E$12:E212)</f>
        <v>94790.56327443726</v>
      </c>
      <c r="H212" s="34">
        <f t="shared" si="17"/>
        <v>53434.723819419065</v>
      </c>
    </row>
    <row r="213" spans="1:8" ht="15" customHeight="1">
      <c r="A213" s="35">
        <v>17</v>
      </c>
      <c r="B213" s="11">
        <f aca="true" t="shared" si="21" ref="B213:B228">B212+1</f>
        <v>201</v>
      </c>
      <c r="C213" s="18">
        <f t="shared" si="19"/>
        <v>53434.723819419065</v>
      </c>
      <c r="D213" s="18">
        <f t="shared" si="18"/>
        <v>395.07664166181314</v>
      </c>
      <c r="E213" s="18">
        <f t="shared" si="20"/>
        <v>311.7025556132779</v>
      </c>
      <c r="F213" s="18">
        <f>SUM($D$12:D213,$E$12:E213)</f>
        <v>142062.61865229334</v>
      </c>
      <c r="G213" s="18">
        <f>SUM($E$12:E213)</f>
        <v>95102.26583005053</v>
      </c>
      <c r="H213" s="34">
        <f t="shared" si="17"/>
        <v>53039.64717775725</v>
      </c>
    </row>
    <row r="214" spans="1:8" ht="15" customHeight="1">
      <c r="A214" s="35">
        <v>17</v>
      </c>
      <c r="B214" s="11">
        <f t="shared" si="21"/>
        <v>202</v>
      </c>
      <c r="C214" s="18">
        <f t="shared" si="19"/>
        <v>53039.64717775725</v>
      </c>
      <c r="D214" s="18">
        <f t="shared" si="18"/>
        <v>397.3812554048404</v>
      </c>
      <c r="E214" s="18">
        <f t="shared" si="20"/>
        <v>309.3979418702507</v>
      </c>
      <c r="F214" s="18">
        <f>SUM($D$12:D214,$E$12:E214)</f>
        <v>142769.39784956843</v>
      </c>
      <c r="G214" s="18">
        <f>SUM($E$12:E214)</f>
        <v>95411.66377192078</v>
      </c>
      <c r="H214" s="34">
        <f t="shared" si="17"/>
        <v>52642.26592235241</v>
      </c>
    </row>
    <row r="215" spans="1:8" ht="15" customHeight="1">
      <c r="A215" s="35">
        <v>17</v>
      </c>
      <c r="B215" s="11">
        <f t="shared" si="21"/>
        <v>203</v>
      </c>
      <c r="C215" s="18">
        <f t="shared" si="19"/>
        <v>52642.26592235241</v>
      </c>
      <c r="D215" s="18">
        <f t="shared" si="18"/>
        <v>399.6993127280353</v>
      </c>
      <c r="E215" s="18">
        <f t="shared" si="20"/>
        <v>307.07988454705577</v>
      </c>
      <c r="F215" s="18">
        <f>SUM($D$12:D215,$E$12:E215)</f>
        <v>143476.17704684348</v>
      </c>
      <c r="G215" s="18">
        <f>SUM($E$12:E215)</f>
        <v>95718.74365646784</v>
      </c>
      <c r="H215" s="34">
        <f t="shared" si="17"/>
        <v>52242.56660962437</v>
      </c>
    </row>
    <row r="216" spans="1:8" ht="15" customHeight="1">
      <c r="A216" s="35">
        <v>17</v>
      </c>
      <c r="B216" s="11">
        <f t="shared" si="21"/>
        <v>204</v>
      </c>
      <c r="C216" s="18">
        <f t="shared" si="19"/>
        <v>52242.56660962437</v>
      </c>
      <c r="D216" s="18">
        <f t="shared" si="18"/>
        <v>402.0308920522822</v>
      </c>
      <c r="E216" s="18">
        <f t="shared" si="20"/>
        <v>304.7483052228089</v>
      </c>
      <c r="F216" s="18">
        <f>SUM($D$12:D216,$E$12:E216)</f>
        <v>144182.95624411857</v>
      </c>
      <c r="G216" s="18">
        <f>SUM($E$12:E216)</f>
        <v>96023.49196169064</v>
      </c>
      <c r="H216" s="34">
        <f t="shared" si="17"/>
        <v>51840.53571757209</v>
      </c>
    </row>
    <row r="217" spans="1:8" ht="15" customHeight="1">
      <c r="A217" s="35">
        <v>18</v>
      </c>
      <c r="B217" s="11">
        <f t="shared" si="21"/>
        <v>205</v>
      </c>
      <c r="C217" s="18">
        <f t="shared" si="19"/>
        <v>51840.53571757209</v>
      </c>
      <c r="D217" s="18">
        <f t="shared" si="18"/>
        <v>404.3760722559205</v>
      </c>
      <c r="E217" s="18">
        <f t="shared" si="20"/>
        <v>302.40312501917055</v>
      </c>
      <c r="F217" s="18">
        <f>SUM($D$12:D217,$E$12:E217)</f>
        <v>144889.73544139366</v>
      </c>
      <c r="G217" s="18">
        <f>SUM($E$12:E217)</f>
        <v>96325.89508670982</v>
      </c>
      <c r="H217" s="34">
        <f t="shared" si="17"/>
        <v>51436.15964531617</v>
      </c>
    </row>
    <row r="218" spans="1:8" ht="15" customHeight="1">
      <c r="A218" s="35">
        <v>18</v>
      </c>
      <c r="B218" s="11">
        <f t="shared" si="21"/>
        <v>206</v>
      </c>
      <c r="C218" s="18">
        <f t="shared" si="19"/>
        <v>51436.15964531617</v>
      </c>
      <c r="D218" s="18">
        <f t="shared" si="18"/>
        <v>406.7349326774134</v>
      </c>
      <c r="E218" s="18">
        <f t="shared" si="20"/>
        <v>300.0442645976777</v>
      </c>
      <c r="F218" s="18">
        <f>SUM($D$12:D218,$E$12:E218)</f>
        <v>145596.51463866874</v>
      </c>
      <c r="G218" s="18">
        <f>SUM($E$12:E218)</f>
        <v>96625.93935130749</v>
      </c>
      <c r="H218" s="34">
        <f t="shared" si="17"/>
        <v>51029.424712638756</v>
      </c>
    </row>
    <row r="219" spans="1:8" ht="15" customHeight="1">
      <c r="A219" s="35">
        <v>18</v>
      </c>
      <c r="B219" s="11">
        <f t="shared" si="21"/>
        <v>207</v>
      </c>
      <c r="C219" s="18">
        <f t="shared" si="19"/>
        <v>51029.424712638756</v>
      </c>
      <c r="D219" s="18">
        <f t="shared" si="18"/>
        <v>409.1075531180316</v>
      </c>
      <c r="E219" s="18">
        <f t="shared" si="20"/>
        <v>297.67164415705946</v>
      </c>
      <c r="F219" s="18">
        <f>SUM($D$12:D219,$E$12:E219)</f>
        <v>146303.29383594383</v>
      </c>
      <c r="G219" s="18">
        <f>SUM($E$12:E219)</f>
        <v>96923.61099546455</v>
      </c>
      <c r="H219" s="34">
        <f t="shared" si="17"/>
        <v>50620.317159520724</v>
      </c>
    </row>
    <row r="220" spans="1:8" ht="15" customHeight="1">
      <c r="A220" s="35">
        <v>18</v>
      </c>
      <c r="B220" s="11">
        <f t="shared" si="21"/>
        <v>208</v>
      </c>
      <c r="C220" s="18">
        <f t="shared" si="19"/>
        <v>50620.317159520724</v>
      </c>
      <c r="D220" s="18">
        <f t="shared" si="18"/>
        <v>411.4940138445535</v>
      </c>
      <c r="E220" s="18">
        <f t="shared" si="20"/>
        <v>295.2851834305376</v>
      </c>
      <c r="F220" s="18">
        <f>SUM($D$12:D220,$E$12:E220)</f>
        <v>147010.0730332189</v>
      </c>
      <c r="G220" s="18">
        <f>SUM($E$12:E220)</f>
        <v>97218.89617889508</v>
      </c>
      <c r="H220" s="34">
        <f t="shared" si="17"/>
        <v>50208.82314567617</v>
      </c>
    </row>
    <row r="221" spans="1:8" ht="15" customHeight="1">
      <c r="A221" s="35">
        <v>18</v>
      </c>
      <c r="B221" s="11">
        <f t="shared" si="21"/>
        <v>209</v>
      </c>
      <c r="C221" s="18">
        <f t="shared" si="19"/>
        <v>50208.82314567617</v>
      </c>
      <c r="D221" s="18">
        <f t="shared" si="18"/>
        <v>413.89439559198007</v>
      </c>
      <c r="E221" s="18">
        <f t="shared" si="20"/>
        <v>292.884801683111</v>
      </c>
      <c r="F221" s="18">
        <f>SUM($D$12:D221,$E$12:E221)</f>
        <v>147716.852230494</v>
      </c>
      <c r="G221" s="18">
        <f>SUM($E$12:E221)</f>
        <v>97511.7809805782</v>
      </c>
      <c r="H221" s="34">
        <f t="shared" si="17"/>
        <v>49794.92875008419</v>
      </c>
    </row>
    <row r="222" spans="1:8" ht="15" customHeight="1">
      <c r="A222" s="35">
        <v>18</v>
      </c>
      <c r="B222" s="11">
        <f t="shared" si="21"/>
        <v>210</v>
      </c>
      <c r="C222" s="18">
        <f t="shared" si="19"/>
        <v>49794.92875008419</v>
      </c>
      <c r="D222" s="18">
        <f t="shared" si="18"/>
        <v>416.3087795662666</v>
      </c>
      <c r="E222" s="18">
        <f t="shared" si="20"/>
        <v>290.47041770882447</v>
      </c>
      <c r="F222" s="18">
        <f>SUM($D$12:D222,$E$12:E222)</f>
        <v>148423.6314277691</v>
      </c>
      <c r="G222" s="18">
        <f>SUM($E$12:E222)</f>
        <v>97802.25139828703</v>
      </c>
      <c r="H222" s="34">
        <f t="shared" si="17"/>
        <v>49378.619970517924</v>
      </c>
    </row>
    <row r="223" spans="1:8" ht="15" customHeight="1">
      <c r="A223" s="35">
        <v>18</v>
      </c>
      <c r="B223" s="11">
        <f t="shared" si="21"/>
        <v>211</v>
      </c>
      <c r="C223" s="18">
        <f t="shared" si="19"/>
        <v>49378.619970517924</v>
      </c>
      <c r="D223" s="18">
        <f t="shared" si="18"/>
        <v>418.7372474470698</v>
      </c>
      <c r="E223" s="18">
        <f t="shared" si="20"/>
        <v>288.04194982802125</v>
      </c>
      <c r="F223" s="18">
        <f>SUM($D$12:D223,$E$12:E223)</f>
        <v>149130.41062504417</v>
      </c>
      <c r="G223" s="18">
        <f>SUM($E$12:E223)</f>
        <v>98090.29334811505</v>
      </c>
      <c r="H223" s="34">
        <f t="shared" si="17"/>
        <v>48959.882723070856</v>
      </c>
    </row>
    <row r="224" spans="1:8" ht="15" customHeight="1">
      <c r="A224" s="35">
        <v>18</v>
      </c>
      <c r="B224" s="11">
        <f t="shared" si="21"/>
        <v>212</v>
      </c>
      <c r="C224" s="18">
        <f t="shared" si="19"/>
        <v>48959.882723070856</v>
      </c>
      <c r="D224" s="18">
        <f t="shared" si="18"/>
        <v>421.17988139051107</v>
      </c>
      <c r="E224" s="18">
        <f t="shared" si="20"/>
        <v>285.59931588458</v>
      </c>
      <c r="F224" s="18">
        <f>SUM($D$12:D224,$E$12:E224)</f>
        <v>149837.18982231925</v>
      </c>
      <c r="G224" s="18">
        <f>SUM($E$12:E224)</f>
        <v>98375.89266399964</v>
      </c>
      <c r="H224" s="34">
        <f t="shared" si="17"/>
        <v>48538.702841680344</v>
      </c>
    </row>
    <row r="225" spans="1:8" ht="15" customHeight="1">
      <c r="A225" s="35">
        <v>18</v>
      </c>
      <c r="B225" s="11">
        <f t="shared" si="21"/>
        <v>213</v>
      </c>
      <c r="C225" s="18">
        <f t="shared" si="19"/>
        <v>48538.702841680344</v>
      </c>
      <c r="D225" s="18">
        <f t="shared" si="18"/>
        <v>423.6367640319557</v>
      </c>
      <c r="E225" s="18">
        <f t="shared" si="20"/>
        <v>283.1424332431354</v>
      </c>
      <c r="F225" s="18">
        <f>SUM($D$12:D225,$E$12:E225)</f>
        <v>150543.96901959434</v>
      </c>
      <c r="G225" s="18">
        <f>SUM($E$12:E225)</f>
        <v>98659.03509724277</v>
      </c>
      <c r="H225" s="34">
        <f t="shared" si="17"/>
        <v>48115.066077648386</v>
      </c>
    </row>
    <row r="226" spans="1:8" ht="15" customHeight="1">
      <c r="A226" s="35">
        <v>18</v>
      </c>
      <c r="B226" s="11">
        <f t="shared" si="21"/>
        <v>214</v>
      </c>
      <c r="C226" s="18">
        <f t="shared" si="19"/>
        <v>48115.066077648386</v>
      </c>
      <c r="D226" s="18">
        <f t="shared" si="18"/>
        <v>426.1079784888088</v>
      </c>
      <c r="E226" s="18">
        <f t="shared" si="20"/>
        <v>280.6712187862823</v>
      </c>
      <c r="F226" s="18">
        <f>SUM($D$12:D226,$E$12:E226)</f>
        <v>151250.74821686943</v>
      </c>
      <c r="G226" s="18">
        <f>SUM($E$12:E226)</f>
        <v>98939.70631602906</v>
      </c>
      <c r="H226" s="34">
        <f t="shared" si="17"/>
        <v>47688.95809915958</v>
      </c>
    </row>
    <row r="227" spans="1:8" ht="15" customHeight="1">
      <c r="A227" s="35">
        <v>18</v>
      </c>
      <c r="B227" s="11">
        <f t="shared" si="21"/>
        <v>215</v>
      </c>
      <c r="C227" s="18">
        <f t="shared" si="19"/>
        <v>47688.95809915958</v>
      </c>
      <c r="D227" s="18">
        <f t="shared" si="18"/>
        <v>428.59360836332684</v>
      </c>
      <c r="E227" s="18">
        <f t="shared" si="20"/>
        <v>278.1855889117642</v>
      </c>
      <c r="F227" s="18">
        <f>SUM($D$12:D227,$E$12:E227)</f>
        <v>151957.52741414454</v>
      </c>
      <c r="G227" s="18">
        <f>SUM($E$12:E227)</f>
        <v>99217.89190494081</v>
      </c>
      <c r="H227" s="34">
        <f t="shared" si="17"/>
        <v>47260.36449079625</v>
      </c>
    </row>
    <row r="228" spans="1:8" ht="15" customHeight="1">
      <c r="A228" s="35">
        <v>18</v>
      </c>
      <c r="B228" s="11">
        <f t="shared" si="21"/>
        <v>216</v>
      </c>
      <c r="C228" s="18">
        <f t="shared" si="19"/>
        <v>47260.36449079625</v>
      </c>
      <c r="D228" s="18">
        <f t="shared" si="18"/>
        <v>431.0937377454462</v>
      </c>
      <c r="E228" s="18">
        <f t="shared" si="20"/>
        <v>275.68545952964485</v>
      </c>
      <c r="F228" s="18">
        <f>SUM($D$12:D228,$E$12:E228)</f>
        <v>152664.30661141963</v>
      </c>
      <c r="G228" s="18">
        <f>SUM($E$12:E228)</f>
        <v>99493.57736447046</v>
      </c>
      <c r="H228" s="34">
        <f t="shared" si="17"/>
        <v>46829.270753050805</v>
      </c>
    </row>
    <row r="229" spans="1:8" ht="15" customHeight="1">
      <c r="A229" s="35">
        <v>19</v>
      </c>
      <c r="B229" s="11">
        <f aca="true" t="shared" si="22" ref="B229:B244">B228+1</f>
        <v>217</v>
      </c>
      <c r="C229" s="18">
        <f t="shared" si="19"/>
        <v>46829.270753050805</v>
      </c>
      <c r="D229" s="18">
        <f t="shared" si="18"/>
        <v>433.608451215628</v>
      </c>
      <c r="E229" s="18">
        <f t="shared" si="20"/>
        <v>273.17074605946306</v>
      </c>
      <c r="F229" s="18">
        <f>SUM($D$12:D229,$E$12:E229)</f>
        <v>153371.0858086947</v>
      </c>
      <c r="G229" s="18">
        <f>SUM($E$12:E229)</f>
        <v>99766.74811052992</v>
      </c>
      <c r="H229" s="34">
        <f t="shared" si="17"/>
        <v>46395.662301835175</v>
      </c>
    </row>
    <row r="230" spans="1:8" ht="15" customHeight="1">
      <c r="A230" s="35">
        <v>19</v>
      </c>
      <c r="B230" s="11">
        <f t="shared" si="22"/>
        <v>218</v>
      </c>
      <c r="C230" s="18">
        <f t="shared" si="19"/>
        <v>46395.662301835175</v>
      </c>
      <c r="D230" s="18">
        <f t="shared" si="18"/>
        <v>436.13783384771915</v>
      </c>
      <c r="E230" s="18">
        <f t="shared" si="20"/>
        <v>270.6413634273719</v>
      </c>
      <c r="F230" s="18">
        <f>SUM($D$12:D230,$E$12:E230)</f>
        <v>154077.8650059698</v>
      </c>
      <c r="G230" s="18">
        <f>SUM($E$12:E230)</f>
        <v>100037.3894739573</v>
      </c>
      <c r="H230" s="34">
        <f t="shared" si="17"/>
        <v>45959.52446798745</v>
      </c>
    </row>
    <row r="231" spans="1:8" ht="15" customHeight="1">
      <c r="A231" s="35">
        <v>19</v>
      </c>
      <c r="B231" s="11">
        <f t="shared" si="22"/>
        <v>219</v>
      </c>
      <c r="C231" s="18">
        <f t="shared" si="19"/>
        <v>45959.52446798745</v>
      </c>
      <c r="D231" s="18">
        <f t="shared" si="18"/>
        <v>438.6819712118309</v>
      </c>
      <c r="E231" s="18">
        <f t="shared" si="20"/>
        <v>268.09722606326017</v>
      </c>
      <c r="F231" s="18">
        <f>SUM($D$12:D231,$E$12:E231)</f>
        <v>154784.64420324488</v>
      </c>
      <c r="G231" s="18">
        <f>SUM($E$12:E231)</f>
        <v>100305.48670002056</v>
      </c>
      <c r="H231" s="34">
        <f t="shared" si="17"/>
        <v>45520.84249677562</v>
      </c>
    </row>
    <row r="232" spans="1:8" ht="15" customHeight="1">
      <c r="A232" s="35">
        <v>19</v>
      </c>
      <c r="B232" s="11">
        <f t="shared" si="22"/>
        <v>220</v>
      </c>
      <c r="C232" s="18">
        <f t="shared" si="19"/>
        <v>45520.84249677562</v>
      </c>
      <c r="D232" s="18">
        <f t="shared" si="18"/>
        <v>441.2409493772332</v>
      </c>
      <c r="E232" s="18">
        <f t="shared" si="20"/>
        <v>265.53824789785784</v>
      </c>
      <c r="F232" s="18">
        <f>SUM($D$12:D232,$E$12:E232)</f>
        <v>155491.42340051997</v>
      </c>
      <c r="G232" s="18">
        <f>SUM($E$12:E232)</f>
        <v>100571.02494791841</v>
      </c>
      <c r="H232" s="34">
        <f t="shared" si="17"/>
        <v>45079.601547398386</v>
      </c>
    </row>
    <row r="233" spans="1:8" ht="15" customHeight="1">
      <c r="A233" s="35">
        <v>19</v>
      </c>
      <c r="B233" s="11">
        <f t="shared" si="22"/>
        <v>221</v>
      </c>
      <c r="C233" s="18">
        <f t="shared" si="19"/>
        <v>45079.601547398386</v>
      </c>
      <c r="D233" s="18">
        <f t="shared" si="18"/>
        <v>443.8148549152671</v>
      </c>
      <c r="E233" s="18">
        <f t="shared" si="20"/>
        <v>262.96434235982395</v>
      </c>
      <c r="F233" s="18">
        <f>SUM($D$12:D233,$E$12:E233)</f>
        <v>156198.20259779505</v>
      </c>
      <c r="G233" s="18">
        <f>SUM($E$12:E233)</f>
        <v>100833.98929027823</v>
      </c>
      <c r="H233" s="34">
        <f t="shared" si="17"/>
        <v>44635.78669248312</v>
      </c>
    </row>
    <row r="234" spans="1:8" ht="15" customHeight="1">
      <c r="A234" s="35">
        <v>19</v>
      </c>
      <c r="B234" s="11">
        <f t="shared" si="22"/>
        <v>222</v>
      </c>
      <c r="C234" s="18">
        <f t="shared" si="19"/>
        <v>44635.78669248312</v>
      </c>
      <c r="D234" s="18">
        <f t="shared" si="18"/>
        <v>446.40377490227286</v>
      </c>
      <c r="E234" s="18">
        <f t="shared" si="20"/>
        <v>260.3754223728182</v>
      </c>
      <c r="F234" s="18">
        <f>SUM($D$12:D234,$E$12:E234)</f>
        <v>156904.98179507014</v>
      </c>
      <c r="G234" s="18">
        <f>SUM($E$12:E234)</f>
        <v>101094.36471265105</v>
      </c>
      <c r="H234" s="34">
        <f t="shared" si="17"/>
        <v>44189.38291758084</v>
      </c>
    </row>
    <row r="235" spans="1:8" ht="15" customHeight="1">
      <c r="A235" s="35">
        <v>19</v>
      </c>
      <c r="B235" s="11">
        <f t="shared" si="22"/>
        <v>223</v>
      </c>
      <c r="C235" s="18">
        <f t="shared" si="19"/>
        <v>44189.38291758084</v>
      </c>
      <c r="D235" s="18">
        <f t="shared" si="18"/>
        <v>449.0077969225361</v>
      </c>
      <c r="E235" s="18">
        <f t="shared" si="20"/>
        <v>257.77140035255496</v>
      </c>
      <c r="F235" s="18">
        <f>SUM($D$12:D235,$E$12:E235)</f>
        <v>157611.76099234525</v>
      </c>
      <c r="G235" s="18">
        <f>SUM($E$12:E235)</f>
        <v>101352.13611300361</v>
      </c>
      <c r="H235" s="34">
        <f t="shared" si="17"/>
        <v>43740.375120658304</v>
      </c>
    </row>
    <row r="236" spans="1:8" ht="15" customHeight="1">
      <c r="A236" s="35">
        <v>19</v>
      </c>
      <c r="B236" s="11">
        <f t="shared" si="22"/>
        <v>224</v>
      </c>
      <c r="C236" s="18">
        <f t="shared" si="19"/>
        <v>43740.375120658304</v>
      </c>
      <c r="D236" s="18">
        <f t="shared" si="18"/>
        <v>451.6270090712509</v>
      </c>
      <c r="E236" s="18">
        <f t="shared" si="20"/>
        <v>255.15218820384015</v>
      </c>
      <c r="F236" s="18">
        <f>SUM($D$12:D236,$E$12:E236)</f>
        <v>158318.54018962037</v>
      </c>
      <c r="G236" s="18">
        <f>SUM($E$12:E236)</f>
        <v>101607.28830120745</v>
      </c>
      <c r="H236" s="34">
        <f t="shared" si="17"/>
        <v>43288.748111587054</v>
      </c>
    </row>
    <row r="237" spans="1:8" ht="15" customHeight="1">
      <c r="A237" s="35">
        <v>19</v>
      </c>
      <c r="B237" s="11">
        <f t="shared" si="22"/>
        <v>225</v>
      </c>
      <c r="C237" s="18">
        <f t="shared" si="19"/>
        <v>43288.748111587054</v>
      </c>
      <c r="D237" s="18">
        <f t="shared" si="18"/>
        <v>454.26149995749984</v>
      </c>
      <c r="E237" s="18">
        <f t="shared" si="20"/>
        <v>252.5176973175912</v>
      </c>
      <c r="F237" s="18">
        <f>SUM($D$12:D237,$E$12:E237)</f>
        <v>159025.31938689545</v>
      </c>
      <c r="G237" s="18">
        <f>SUM($E$12:E237)</f>
        <v>101859.80599852503</v>
      </c>
      <c r="H237" s="34">
        <f t="shared" si="17"/>
        <v>42834.48661162955</v>
      </c>
    </row>
    <row r="238" spans="1:8" ht="15" customHeight="1">
      <c r="A238" s="35">
        <v>19</v>
      </c>
      <c r="B238" s="11">
        <f t="shared" si="22"/>
        <v>226</v>
      </c>
      <c r="C238" s="18">
        <f t="shared" si="19"/>
        <v>42834.48661162955</v>
      </c>
      <c r="D238" s="18">
        <f t="shared" si="18"/>
        <v>456.911358707252</v>
      </c>
      <c r="E238" s="18">
        <f t="shared" si="20"/>
        <v>249.86783856783907</v>
      </c>
      <c r="F238" s="18">
        <f>SUM($D$12:D238,$E$12:E238)</f>
        <v>159732.09858417054</v>
      </c>
      <c r="G238" s="18">
        <f>SUM($E$12:E238)</f>
        <v>102109.67383709287</v>
      </c>
      <c r="H238" s="34">
        <f t="shared" si="17"/>
        <v>42377.5752529223</v>
      </c>
    </row>
    <row r="239" spans="1:8" ht="15" customHeight="1">
      <c r="A239" s="35">
        <v>19</v>
      </c>
      <c r="B239" s="11">
        <f t="shared" si="22"/>
        <v>227</v>
      </c>
      <c r="C239" s="18">
        <f t="shared" si="19"/>
        <v>42377.5752529223</v>
      </c>
      <c r="D239" s="18">
        <f t="shared" si="18"/>
        <v>459.5766749663776</v>
      </c>
      <c r="E239" s="18">
        <f t="shared" si="20"/>
        <v>247.20252230871347</v>
      </c>
      <c r="F239" s="18">
        <f>SUM($D$12:D239,$E$12:E239)</f>
        <v>160438.87778144566</v>
      </c>
      <c r="G239" s="18">
        <f>SUM($E$12:E239)</f>
        <v>102356.87635940158</v>
      </c>
      <c r="H239" s="34">
        <f t="shared" si="17"/>
        <v>41917.99857795593</v>
      </c>
    </row>
    <row r="240" spans="1:8" ht="15" customHeight="1">
      <c r="A240" s="35">
        <v>19</v>
      </c>
      <c r="B240" s="11">
        <f t="shared" si="22"/>
        <v>228</v>
      </c>
      <c r="C240" s="18">
        <f t="shared" si="19"/>
        <v>41917.99857795593</v>
      </c>
      <c r="D240" s="18">
        <f t="shared" si="18"/>
        <v>462.2575389036815</v>
      </c>
      <c r="E240" s="18">
        <f t="shared" si="20"/>
        <v>244.5216583714096</v>
      </c>
      <c r="F240" s="18">
        <f>SUM($D$12:D240,$E$12:E240)</f>
        <v>161145.6569787207</v>
      </c>
      <c r="G240" s="18">
        <f>SUM($E$12:E240)</f>
        <v>102601.39801777298</v>
      </c>
      <c r="H240" s="34">
        <f t="shared" si="17"/>
        <v>41455.74103905225</v>
      </c>
    </row>
    <row r="241" spans="1:8" ht="15" customHeight="1">
      <c r="A241" s="35">
        <v>20</v>
      </c>
      <c r="B241" s="11">
        <f t="shared" si="22"/>
        <v>229</v>
      </c>
      <c r="C241" s="18">
        <f t="shared" si="19"/>
        <v>41455.74103905225</v>
      </c>
      <c r="D241" s="18">
        <f t="shared" si="18"/>
        <v>464.9540412139529</v>
      </c>
      <c r="E241" s="18">
        <f t="shared" si="20"/>
        <v>241.82515606113816</v>
      </c>
      <c r="F241" s="18">
        <f>SUM($D$12:D241,$E$12:E241)</f>
        <v>161852.4361759958</v>
      </c>
      <c r="G241" s="18">
        <f>SUM($E$12:E241)</f>
        <v>102843.22317383412</v>
      </c>
      <c r="H241" s="34">
        <f t="shared" si="17"/>
        <v>40990.786997838295</v>
      </c>
    </row>
    <row r="242" spans="1:8" ht="15" customHeight="1">
      <c r="A242" s="35">
        <v>20</v>
      </c>
      <c r="B242" s="11">
        <f t="shared" si="22"/>
        <v>230</v>
      </c>
      <c r="C242" s="18">
        <f t="shared" si="19"/>
        <v>40990.786997838295</v>
      </c>
      <c r="D242" s="18">
        <f t="shared" si="18"/>
        <v>467.66627312103435</v>
      </c>
      <c r="E242" s="18">
        <f t="shared" si="20"/>
        <v>239.11292415405674</v>
      </c>
      <c r="F242" s="18">
        <f>SUM($D$12:D242,$E$12:E242)</f>
        <v>162559.21537327088</v>
      </c>
      <c r="G242" s="18">
        <f>SUM($E$12:E242)</f>
        <v>103082.33609798818</v>
      </c>
      <c r="H242" s="34">
        <f t="shared" si="17"/>
        <v>40523.120724717264</v>
      </c>
    </row>
    <row r="243" spans="1:8" ht="15" customHeight="1">
      <c r="A243" s="35">
        <v>20</v>
      </c>
      <c r="B243" s="11">
        <f t="shared" si="22"/>
        <v>231</v>
      </c>
      <c r="C243" s="18">
        <f t="shared" si="19"/>
        <v>40523.120724717264</v>
      </c>
      <c r="D243" s="18">
        <f t="shared" si="18"/>
        <v>470.39432638090705</v>
      </c>
      <c r="E243" s="18">
        <f t="shared" si="20"/>
        <v>236.38487089418405</v>
      </c>
      <c r="F243" s="18">
        <f>SUM($D$12:D243,$E$12:E243)</f>
        <v>163265.99457054597</v>
      </c>
      <c r="G243" s="18">
        <f>SUM($E$12:E243)</f>
        <v>103318.72096888236</v>
      </c>
      <c r="H243" s="34">
        <f t="shared" si="17"/>
        <v>40052.72639833636</v>
      </c>
    </row>
    <row r="244" spans="1:8" ht="15" customHeight="1">
      <c r="A244" s="35">
        <v>20</v>
      </c>
      <c r="B244" s="11">
        <f t="shared" si="22"/>
        <v>232</v>
      </c>
      <c r="C244" s="18">
        <f t="shared" si="19"/>
        <v>40052.72639833636</v>
      </c>
      <c r="D244" s="18">
        <f t="shared" si="18"/>
        <v>473.1382932847956</v>
      </c>
      <c r="E244" s="18">
        <f t="shared" si="20"/>
        <v>233.64090399029544</v>
      </c>
      <c r="F244" s="18">
        <f>SUM($D$12:D244,$E$12:E244)</f>
        <v>163972.77376782105</v>
      </c>
      <c r="G244" s="18">
        <f>SUM($E$12:E244)</f>
        <v>103552.36187287266</v>
      </c>
      <c r="H244" s="34">
        <f t="shared" si="17"/>
        <v>39579.58810505156</v>
      </c>
    </row>
    <row r="245" spans="1:8" ht="15" customHeight="1">
      <c r="A245" s="35">
        <v>20</v>
      </c>
      <c r="B245" s="11">
        <f aca="true" t="shared" si="23" ref="B245:B260">B244+1</f>
        <v>233</v>
      </c>
      <c r="C245" s="18">
        <f t="shared" si="19"/>
        <v>39579.58810505156</v>
      </c>
      <c r="D245" s="18">
        <f t="shared" si="18"/>
        <v>475.8982666622903</v>
      </c>
      <c r="E245" s="18">
        <f t="shared" si="20"/>
        <v>230.88093061280077</v>
      </c>
      <c r="F245" s="18">
        <f>SUM($D$12:D245,$E$12:E245)</f>
        <v>164679.55296509617</v>
      </c>
      <c r="G245" s="18">
        <f>SUM($E$12:E245)</f>
        <v>103783.24280348545</v>
      </c>
      <c r="H245" s="34">
        <f t="shared" si="17"/>
        <v>39103.68983838927</v>
      </c>
    </row>
    <row r="246" spans="1:8" ht="15" customHeight="1">
      <c r="A246" s="35">
        <v>20</v>
      </c>
      <c r="B246" s="11">
        <f t="shared" si="23"/>
        <v>234</v>
      </c>
      <c r="C246" s="18">
        <f t="shared" si="19"/>
        <v>39103.68983838927</v>
      </c>
      <c r="D246" s="18">
        <f t="shared" si="18"/>
        <v>478.6743398844869</v>
      </c>
      <c r="E246" s="18">
        <f t="shared" si="20"/>
        <v>228.1048573906041</v>
      </c>
      <c r="F246" s="18">
        <f>SUM($D$12:D246,$E$12:E246)</f>
        <v>165386.33216237123</v>
      </c>
      <c r="G246" s="18">
        <f>SUM($E$12:E246)</f>
        <v>104011.34766087605</v>
      </c>
      <c r="H246" s="34">
        <f t="shared" si="17"/>
        <v>38625.015498504785</v>
      </c>
    </row>
    <row r="247" spans="1:8" ht="15" customHeight="1">
      <c r="A247" s="35">
        <v>20</v>
      </c>
      <c r="B247" s="11">
        <f t="shared" si="23"/>
        <v>235</v>
      </c>
      <c r="C247" s="18">
        <f t="shared" si="19"/>
        <v>38625.015498504785</v>
      </c>
      <c r="D247" s="18">
        <f t="shared" si="18"/>
        <v>481.4666068671464</v>
      </c>
      <c r="E247" s="18">
        <f t="shared" si="20"/>
        <v>225.3125904079446</v>
      </c>
      <c r="F247" s="18">
        <f>SUM($D$12:D247,$E$12:E247)</f>
        <v>166093.11135964628</v>
      </c>
      <c r="G247" s="18">
        <f>SUM($E$12:E247)</f>
        <v>104236.660251284</v>
      </c>
      <c r="H247" s="34">
        <f t="shared" si="17"/>
        <v>38143.54889163764</v>
      </c>
    </row>
    <row r="248" spans="1:8" ht="15" customHeight="1">
      <c r="A248" s="35">
        <v>20</v>
      </c>
      <c r="B248" s="11">
        <f t="shared" si="23"/>
        <v>236</v>
      </c>
      <c r="C248" s="18">
        <f t="shared" si="19"/>
        <v>38143.54889163764</v>
      </c>
      <c r="D248" s="18">
        <f t="shared" si="18"/>
        <v>484.27516207387146</v>
      </c>
      <c r="E248" s="18">
        <f t="shared" si="20"/>
        <v>222.5040352012196</v>
      </c>
      <c r="F248" s="18">
        <f>SUM($D$12:D248,$E$12:E248)</f>
        <v>166799.89055692137</v>
      </c>
      <c r="G248" s="18">
        <f>SUM($E$12:E248)</f>
        <v>104459.16428648522</v>
      </c>
      <c r="H248" s="34">
        <f t="shared" si="17"/>
        <v>37659.27372956377</v>
      </c>
    </row>
    <row r="249" spans="1:8" ht="15" customHeight="1">
      <c r="A249" s="35">
        <v>20</v>
      </c>
      <c r="B249" s="11">
        <f t="shared" si="23"/>
        <v>237</v>
      </c>
      <c r="C249" s="18">
        <f t="shared" si="19"/>
        <v>37659.27372956377</v>
      </c>
      <c r="D249" s="18">
        <f t="shared" si="18"/>
        <v>487.1001005193024</v>
      </c>
      <c r="E249" s="18">
        <f t="shared" si="20"/>
        <v>219.6790967557887</v>
      </c>
      <c r="F249" s="18">
        <f>SUM($D$12:D249,$E$12:E249)</f>
        <v>167506.66975419645</v>
      </c>
      <c r="G249" s="18">
        <f>SUM($E$12:E249)</f>
        <v>104678.84338324101</v>
      </c>
      <c r="H249" s="34">
        <f t="shared" si="17"/>
        <v>37172.17362904447</v>
      </c>
    </row>
    <row r="250" spans="1:8" ht="15" customHeight="1">
      <c r="A250" s="35">
        <v>20</v>
      </c>
      <c r="B250" s="11">
        <f t="shared" si="23"/>
        <v>238</v>
      </c>
      <c r="C250" s="18">
        <f t="shared" si="19"/>
        <v>37172.17362904447</v>
      </c>
      <c r="D250" s="18">
        <f t="shared" si="18"/>
        <v>489.9415177723316</v>
      </c>
      <c r="E250" s="18">
        <f t="shared" si="20"/>
        <v>216.8376795027594</v>
      </c>
      <c r="F250" s="18">
        <f>SUM($D$12:D250,$E$12:E250)</f>
        <v>168213.4489514715</v>
      </c>
      <c r="G250" s="18">
        <f>SUM($E$12:E250)</f>
        <v>104895.68106274377</v>
      </c>
      <c r="H250" s="34">
        <f t="shared" si="17"/>
        <v>36682.23211127213</v>
      </c>
    </row>
    <row r="251" spans="1:8" ht="15" customHeight="1">
      <c r="A251" s="35">
        <v>20</v>
      </c>
      <c r="B251" s="11">
        <f t="shared" si="23"/>
        <v>239</v>
      </c>
      <c r="C251" s="18">
        <f t="shared" si="19"/>
        <v>36682.23211127213</v>
      </c>
      <c r="D251" s="18">
        <f t="shared" si="18"/>
        <v>492.7995099593369</v>
      </c>
      <c r="E251" s="18">
        <f t="shared" si="20"/>
        <v>213.97968731575415</v>
      </c>
      <c r="F251" s="18">
        <f>SUM($D$12:D251,$E$12:E251)</f>
        <v>168920.22814874662</v>
      </c>
      <c r="G251" s="18">
        <f>SUM($E$12:E251)</f>
        <v>105109.66075005953</v>
      </c>
      <c r="H251" s="34">
        <f t="shared" si="17"/>
        <v>36189.432601312794</v>
      </c>
    </row>
    <row r="252" spans="1:8" ht="15" customHeight="1">
      <c r="A252" s="35">
        <v>20</v>
      </c>
      <c r="B252" s="11">
        <f t="shared" si="23"/>
        <v>240</v>
      </c>
      <c r="C252" s="18">
        <f t="shared" si="19"/>
        <v>36189.432601312794</v>
      </c>
      <c r="D252" s="18">
        <f t="shared" si="18"/>
        <v>495.6741737674331</v>
      </c>
      <c r="E252" s="18">
        <f t="shared" si="20"/>
        <v>211.105023507658</v>
      </c>
      <c r="F252" s="18">
        <f>SUM($D$12:D252,$E$12:E252)</f>
        <v>169627.0073460217</v>
      </c>
      <c r="G252" s="18">
        <f>SUM($E$12:E252)</f>
        <v>105320.76577356718</v>
      </c>
      <c r="H252" s="34">
        <f t="shared" si="17"/>
        <v>35693.75842754536</v>
      </c>
    </row>
    <row r="253" spans="1:8" ht="15" customHeight="1">
      <c r="A253" s="35">
        <v>21</v>
      </c>
      <c r="B253" s="11">
        <f t="shared" si="23"/>
        <v>241</v>
      </c>
      <c r="C253" s="18">
        <f t="shared" si="19"/>
        <v>35693.75842754536</v>
      </c>
      <c r="D253" s="18">
        <f t="shared" si="18"/>
        <v>498.5656064477431</v>
      </c>
      <c r="E253" s="18">
        <f t="shared" si="20"/>
        <v>208.21359082734796</v>
      </c>
      <c r="F253" s="18">
        <f>SUM($D$12:D253,$E$12:E253)</f>
        <v>170333.7865432968</v>
      </c>
      <c r="G253" s="18">
        <f>SUM($E$12:E253)</f>
        <v>105528.97936439453</v>
      </c>
      <c r="H253" s="34">
        <f t="shared" si="17"/>
        <v>35195.19282109762</v>
      </c>
    </row>
    <row r="254" spans="1:8" ht="15" customHeight="1">
      <c r="A254" s="35">
        <v>21</v>
      </c>
      <c r="B254" s="11">
        <f t="shared" si="23"/>
        <v>242</v>
      </c>
      <c r="C254" s="18">
        <f t="shared" si="19"/>
        <v>35195.19282109762</v>
      </c>
      <c r="D254" s="18">
        <f t="shared" si="18"/>
        <v>501.4739058186883</v>
      </c>
      <c r="E254" s="18">
        <f t="shared" si="20"/>
        <v>205.30529145640278</v>
      </c>
      <c r="F254" s="18">
        <f>SUM($D$12:D254,$E$12:E254)</f>
        <v>171040.56574057188</v>
      </c>
      <c r="G254" s="18">
        <f>SUM($E$12:E254)</f>
        <v>105734.28465585093</v>
      </c>
      <c r="H254" s="34">
        <f t="shared" si="17"/>
        <v>34693.71891527893</v>
      </c>
    </row>
    <row r="255" spans="1:8" ht="15" customHeight="1">
      <c r="A255" s="35">
        <v>21</v>
      </c>
      <c r="B255" s="11">
        <f t="shared" si="23"/>
        <v>243</v>
      </c>
      <c r="C255" s="18">
        <f t="shared" si="19"/>
        <v>34693.71891527893</v>
      </c>
      <c r="D255" s="18">
        <f t="shared" si="18"/>
        <v>504.3991702692973</v>
      </c>
      <c r="E255" s="18">
        <f t="shared" si="20"/>
        <v>202.38002700579378</v>
      </c>
      <c r="F255" s="18">
        <f>SUM($D$12:D255,$E$12:E255)</f>
        <v>171747.34493784697</v>
      </c>
      <c r="G255" s="18">
        <f>SUM($E$12:E255)</f>
        <v>105936.66468285673</v>
      </c>
      <c r="H255" s="34">
        <f t="shared" si="17"/>
        <v>34189.319745009634</v>
      </c>
    </row>
    <row r="256" spans="1:8" ht="15" customHeight="1">
      <c r="A256" s="35">
        <v>21</v>
      </c>
      <c r="B256" s="11">
        <f t="shared" si="23"/>
        <v>244</v>
      </c>
      <c r="C256" s="18">
        <f t="shared" si="19"/>
        <v>34189.319745009634</v>
      </c>
      <c r="D256" s="18">
        <f t="shared" si="18"/>
        <v>507.3414987625348</v>
      </c>
      <c r="E256" s="18">
        <f t="shared" si="20"/>
        <v>199.43769851255624</v>
      </c>
      <c r="F256" s="18">
        <f>SUM($D$12:D256,$E$12:E256)</f>
        <v>172454.12413512208</v>
      </c>
      <c r="G256" s="18">
        <f>SUM($E$12:E256)</f>
        <v>106136.10238136929</v>
      </c>
      <c r="H256" s="34">
        <f t="shared" si="17"/>
        <v>33681.9782462471</v>
      </c>
    </row>
    <row r="257" spans="1:8" ht="15" customHeight="1">
      <c r="A257" s="35">
        <v>21</v>
      </c>
      <c r="B257" s="11">
        <f t="shared" si="23"/>
        <v>245</v>
      </c>
      <c r="C257" s="18">
        <f t="shared" si="19"/>
        <v>33681.9782462471</v>
      </c>
      <c r="D257" s="18">
        <f t="shared" si="18"/>
        <v>510.3009908386497</v>
      </c>
      <c r="E257" s="18">
        <f t="shared" si="20"/>
        <v>196.4782064364414</v>
      </c>
      <c r="F257" s="18">
        <f>SUM($D$12:D257,$E$12:E257)</f>
        <v>173160.90333239717</v>
      </c>
      <c r="G257" s="18">
        <f>SUM($E$12:E257)</f>
        <v>106332.58058780573</v>
      </c>
      <c r="H257" s="34">
        <f t="shared" si="17"/>
        <v>33171.677255408445</v>
      </c>
    </row>
    <row r="258" spans="1:8" ht="15" customHeight="1">
      <c r="A258" s="35">
        <v>21</v>
      </c>
      <c r="B258" s="11">
        <f t="shared" si="23"/>
        <v>246</v>
      </c>
      <c r="C258" s="18">
        <f t="shared" si="19"/>
        <v>33171.677255408445</v>
      </c>
      <c r="D258" s="18">
        <f t="shared" si="18"/>
        <v>513.2777466185418</v>
      </c>
      <c r="E258" s="18">
        <f t="shared" si="20"/>
        <v>193.50145065654928</v>
      </c>
      <c r="F258" s="18">
        <f>SUM($D$12:D258,$E$12:E258)</f>
        <v>173867.68252967222</v>
      </c>
      <c r="G258" s="18">
        <f>SUM($E$12:E258)</f>
        <v>106526.08203846228</v>
      </c>
      <c r="H258" s="34">
        <f t="shared" si="17"/>
        <v>32658.399508789902</v>
      </c>
    </row>
    <row r="259" spans="1:8" ht="15" customHeight="1">
      <c r="A259" s="35">
        <v>21</v>
      </c>
      <c r="B259" s="11">
        <f t="shared" si="23"/>
        <v>247</v>
      </c>
      <c r="C259" s="18">
        <f t="shared" si="19"/>
        <v>32658.399508789902</v>
      </c>
      <c r="D259" s="18">
        <f t="shared" si="18"/>
        <v>516.27186680715</v>
      </c>
      <c r="E259" s="18">
        <f t="shared" si="20"/>
        <v>190.5073304679411</v>
      </c>
      <c r="F259" s="18">
        <f>SUM($D$12:D259,$E$12:E259)</f>
        <v>174574.46172694734</v>
      </c>
      <c r="G259" s="18">
        <f>SUM($E$12:E259)</f>
        <v>106716.58936893022</v>
      </c>
      <c r="H259" s="34">
        <f t="shared" si="17"/>
        <v>32142.12764198275</v>
      </c>
    </row>
    <row r="260" spans="1:8" ht="15" customHeight="1">
      <c r="A260" s="35">
        <v>21</v>
      </c>
      <c r="B260" s="11">
        <f t="shared" si="23"/>
        <v>248</v>
      </c>
      <c r="C260" s="18">
        <f t="shared" si="19"/>
        <v>32142.12764198275</v>
      </c>
      <c r="D260" s="18">
        <f t="shared" si="18"/>
        <v>519.2834526968584</v>
      </c>
      <c r="E260" s="18">
        <f t="shared" si="20"/>
        <v>187.49574457823272</v>
      </c>
      <c r="F260" s="18">
        <f>SUM($D$12:D260,$E$12:E260)</f>
        <v>175281.24092422242</v>
      </c>
      <c r="G260" s="18">
        <f>SUM($E$12:E260)</f>
        <v>106904.08511350845</v>
      </c>
      <c r="H260" s="34">
        <f t="shared" si="17"/>
        <v>31622.844189285894</v>
      </c>
    </row>
    <row r="261" spans="1:8" ht="15" customHeight="1">
      <c r="A261" s="35">
        <v>21</v>
      </c>
      <c r="B261" s="11">
        <f aca="true" t="shared" si="24" ref="B261:B276">B260+1</f>
        <v>249</v>
      </c>
      <c r="C261" s="18">
        <f t="shared" si="19"/>
        <v>31622.844189285894</v>
      </c>
      <c r="D261" s="18">
        <f t="shared" si="18"/>
        <v>522.3126061709233</v>
      </c>
      <c r="E261" s="18">
        <f t="shared" si="20"/>
        <v>184.46659110416772</v>
      </c>
      <c r="F261" s="18">
        <f>SUM($D$12:D261,$E$12:E261)</f>
        <v>175988.0201214975</v>
      </c>
      <c r="G261" s="18">
        <f>SUM($E$12:E261)</f>
        <v>107088.55170461262</v>
      </c>
      <c r="H261" s="34">
        <f t="shared" si="17"/>
        <v>31100.53158311497</v>
      </c>
    </row>
    <row r="262" spans="1:8" ht="15" customHeight="1">
      <c r="A262" s="35">
        <v>21</v>
      </c>
      <c r="B262" s="11">
        <f t="shared" si="24"/>
        <v>250</v>
      </c>
      <c r="C262" s="18">
        <f t="shared" si="19"/>
        <v>31100.53158311497</v>
      </c>
      <c r="D262" s="18">
        <f t="shared" si="18"/>
        <v>525.3594297069204</v>
      </c>
      <c r="E262" s="18">
        <f t="shared" si="20"/>
        <v>181.41976756817067</v>
      </c>
      <c r="F262" s="18">
        <f>SUM($D$12:D262,$E$12:E262)</f>
        <v>176694.7993187726</v>
      </c>
      <c r="G262" s="18">
        <f>SUM($E$12:E262)</f>
        <v>107269.97147218078</v>
      </c>
      <c r="H262" s="34">
        <f t="shared" si="17"/>
        <v>30575.17215340805</v>
      </c>
    </row>
    <row r="263" spans="1:8" ht="15" customHeight="1">
      <c r="A263" s="35">
        <v>21</v>
      </c>
      <c r="B263" s="11">
        <f t="shared" si="24"/>
        <v>251</v>
      </c>
      <c r="C263" s="18">
        <f t="shared" si="19"/>
        <v>30575.17215340805</v>
      </c>
      <c r="D263" s="18">
        <f t="shared" si="18"/>
        <v>528.4240263802108</v>
      </c>
      <c r="E263" s="18">
        <f t="shared" si="20"/>
        <v>178.3551708948803</v>
      </c>
      <c r="F263" s="18">
        <f>SUM($D$12:D263,$E$12:E263)</f>
        <v>177401.57851604768</v>
      </c>
      <c r="G263" s="18">
        <f>SUM($E$12:E263)</f>
        <v>107448.32664307566</v>
      </c>
      <c r="H263" s="34">
        <f t="shared" si="17"/>
        <v>30046.74812702784</v>
      </c>
    </row>
    <row r="264" spans="1:8" ht="15" customHeight="1">
      <c r="A264" s="35">
        <v>21</v>
      </c>
      <c r="B264" s="11">
        <f t="shared" si="24"/>
        <v>252</v>
      </c>
      <c r="C264" s="18">
        <f t="shared" si="19"/>
        <v>30046.74812702784</v>
      </c>
      <c r="D264" s="18">
        <f t="shared" si="18"/>
        <v>531.5064998674286</v>
      </c>
      <c r="E264" s="18">
        <f t="shared" si="20"/>
        <v>175.27269740766243</v>
      </c>
      <c r="F264" s="18">
        <f>SUM($D$12:D264,$E$12:E264)</f>
        <v>178108.3577133228</v>
      </c>
      <c r="G264" s="18">
        <f>SUM($E$12:E264)</f>
        <v>107623.59934048333</v>
      </c>
      <c r="H264" s="34">
        <f t="shared" si="17"/>
        <v>29515.241627160412</v>
      </c>
    </row>
    <row r="265" spans="1:8" ht="15" customHeight="1">
      <c r="A265" s="35">
        <v>22</v>
      </c>
      <c r="B265" s="11">
        <f t="shared" si="24"/>
        <v>253</v>
      </c>
      <c r="C265" s="18">
        <f t="shared" si="19"/>
        <v>29515.241627160412</v>
      </c>
      <c r="D265" s="18">
        <f t="shared" si="18"/>
        <v>534.6069544499886</v>
      </c>
      <c r="E265" s="18">
        <f t="shared" si="20"/>
        <v>172.17224282510242</v>
      </c>
      <c r="F265" s="18">
        <f>SUM($D$12:D265,$E$12:E265)</f>
        <v>178815.13691059785</v>
      </c>
      <c r="G265" s="18">
        <f>SUM($E$12:E265)</f>
        <v>107795.77158330844</v>
      </c>
      <c r="H265" s="34">
        <f t="shared" si="17"/>
        <v>28980.634672710425</v>
      </c>
    </row>
    <row r="266" spans="1:8" ht="15" customHeight="1">
      <c r="A266" s="35">
        <v>22</v>
      </c>
      <c r="B266" s="11">
        <f t="shared" si="24"/>
        <v>254</v>
      </c>
      <c r="C266" s="18">
        <f t="shared" si="19"/>
        <v>28980.634672710425</v>
      </c>
      <c r="D266" s="18">
        <f t="shared" si="18"/>
        <v>537.7254950176135</v>
      </c>
      <c r="E266" s="18">
        <f t="shared" si="20"/>
        <v>169.0537022574775</v>
      </c>
      <c r="F266" s="18">
        <f>SUM($D$12:D266,$E$12:E266)</f>
        <v>179521.91610787297</v>
      </c>
      <c r="G266" s="18">
        <f>SUM($E$12:E266)</f>
        <v>107964.82528556591</v>
      </c>
      <c r="H266" s="34">
        <f t="shared" si="17"/>
        <v>28442.90917769281</v>
      </c>
    </row>
    <row r="267" spans="1:8" ht="15" customHeight="1">
      <c r="A267" s="35">
        <v>22</v>
      </c>
      <c r="B267" s="11">
        <f t="shared" si="24"/>
        <v>255</v>
      </c>
      <c r="C267" s="18">
        <f t="shared" si="19"/>
        <v>28442.90917769281</v>
      </c>
      <c r="D267" s="18">
        <f t="shared" si="18"/>
        <v>540.862227071883</v>
      </c>
      <c r="E267" s="18">
        <f t="shared" si="20"/>
        <v>165.91697020320808</v>
      </c>
      <c r="F267" s="18">
        <f>SUM($D$12:D267,$E$12:E267)</f>
        <v>180228.69530514802</v>
      </c>
      <c r="G267" s="18">
        <f>SUM($E$12:E267)</f>
        <v>108130.74225576912</v>
      </c>
      <c r="H267" s="34">
        <f t="shared" si="17"/>
        <v>27902.046950620927</v>
      </c>
    </row>
    <row r="268" spans="1:8" ht="15" customHeight="1">
      <c r="A268" s="35">
        <v>22</v>
      </c>
      <c r="B268" s="11">
        <f t="shared" si="24"/>
        <v>256</v>
      </c>
      <c r="C268" s="18">
        <f t="shared" si="19"/>
        <v>27902.046950620927</v>
      </c>
      <c r="D268" s="18">
        <f t="shared" si="18"/>
        <v>544.0172567298023</v>
      </c>
      <c r="E268" s="18">
        <f t="shared" si="20"/>
        <v>162.76194054528875</v>
      </c>
      <c r="F268" s="18">
        <f>SUM($D$12:D268,$E$12:E268)</f>
        <v>180935.4745024231</v>
      </c>
      <c r="G268" s="18">
        <f>SUM($E$12:E268)</f>
        <v>108293.5041963144</v>
      </c>
      <c r="H268" s="34">
        <f t="shared" si="17"/>
        <v>27358.029693891123</v>
      </c>
    </row>
    <row r="269" spans="1:8" ht="15" customHeight="1">
      <c r="A269" s="35">
        <v>22</v>
      </c>
      <c r="B269" s="11">
        <f t="shared" si="24"/>
        <v>257</v>
      </c>
      <c r="C269" s="18">
        <f t="shared" si="19"/>
        <v>27358.029693891123</v>
      </c>
      <c r="D269" s="18">
        <f t="shared" si="18"/>
        <v>547.1906907273928</v>
      </c>
      <c r="E269" s="18">
        <f t="shared" si="20"/>
        <v>159.58850654769824</v>
      </c>
      <c r="F269" s="18">
        <f>SUM($D$12:D269,$E$12:E269)</f>
        <v>181642.2536996982</v>
      </c>
      <c r="G269" s="18">
        <f>SUM($E$12:E269)</f>
        <v>108453.09270286211</v>
      </c>
      <c r="H269" s="34">
        <f aca="true" t="shared" si="25" ref="H269:H312">C269-D269</f>
        <v>26810.839003163732</v>
      </c>
    </row>
    <row r="270" spans="1:8" ht="15" customHeight="1">
      <c r="A270" s="35">
        <v>22</v>
      </c>
      <c r="B270" s="11">
        <f t="shared" si="24"/>
        <v>258</v>
      </c>
      <c r="C270" s="18">
        <f t="shared" si="19"/>
        <v>26810.839003163732</v>
      </c>
      <c r="D270" s="18">
        <f aca="true" t="shared" si="26" ref="D270:D333">IF(H269&gt;0.5,IF(C270&lt;$E$7,C270,$E$7-E270),0)</f>
        <v>550.3826364233026</v>
      </c>
      <c r="E270" s="18">
        <f t="shared" si="20"/>
        <v>156.39656085178845</v>
      </c>
      <c r="F270" s="18">
        <f>SUM($D$12:D270,$E$12:E270)</f>
        <v>182349.03289697328</v>
      </c>
      <c r="G270" s="18">
        <f>SUM($E$12:E270)</f>
        <v>108609.4892637139</v>
      </c>
      <c r="H270" s="34">
        <f t="shared" si="25"/>
        <v>26260.45636674043</v>
      </c>
    </row>
    <row r="271" spans="1:8" ht="15" customHeight="1">
      <c r="A271" s="35">
        <v>22</v>
      </c>
      <c r="B271" s="11">
        <f t="shared" si="24"/>
        <v>259</v>
      </c>
      <c r="C271" s="18">
        <f aca="true" t="shared" si="27" ref="C271:C312">IF(H270&gt;0.5,+C270-D270,0)</f>
        <v>26260.45636674043</v>
      </c>
      <c r="D271" s="18">
        <f t="shared" si="26"/>
        <v>553.5932018024386</v>
      </c>
      <c r="E271" s="18">
        <f aca="true" t="shared" si="28" ref="E271:E334">IF(H270&gt;0.5,C271*$E$4/12,0)</f>
        <v>153.18599547265254</v>
      </c>
      <c r="F271" s="18">
        <f>SUM($D$12:D271,$E$12:E271)</f>
        <v>183055.8120942484</v>
      </c>
      <c r="G271" s="18">
        <f>SUM($E$12:E271)</f>
        <v>108762.67525918655</v>
      </c>
      <c r="H271" s="34">
        <f t="shared" si="25"/>
        <v>25706.86316493799</v>
      </c>
    </row>
    <row r="272" spans="1:8" ht="15" customHeight="1">
      <c r="A272" s="35">
        <v>22</v>
      </c>
      <c r="B272" s="11">
        <f t="shared" si="24"/>
        <v>260</v>
      </c>
      <c r="C272" s="18">
        <f t="shared" si="27"/>
        <v>25706.86316493799</v>
      </c>
      <c r="D272" s="18">
        <f t="shared" si="26"/>
        <v>556.8224954796194</v>
      </c>
      <c r="E272" s="18">
        <f t="shared" si="28"/>
        <v>149.95670179547162</v>
      </c>
      <c r="F272" s="18">
        <f>SUM($D$12:D272,$E$12:E272)</f>
        <v>183762.59129152348</v>
      </c>
      <c r="G272" s="18">
        <f>SUM($E$12:E272)</f>
        <v>108912.63196098202</v>
      </c>
      <c r="H272" s="34">
        <f t="shared" si="25"/>
        <v>25150.04066945837</v>
      </c>
    </row>
    <row r="273" spans="1:8" ht="15" customHeight="1">
      <c r="A273" s="35">
        <v>22</v>
      </c>
      <c r="B273" s="11">
        <f t="shared" si="24"/>
        <v>261</v>
      </c>
      <c r="C273" s="18">
        <f t="shared" si="27"/>
        <v>25150.04066945837</v>
      </c>
      <c r="D273" s="18">
        <f t="shared" si="26"/>
        <v>560.0706267032506</v>
      </c>
      <c r="E273" s="18">
        <f t="shared" si="28"/>
        <v>146.7085705718405</v>
      </c>
      <c r="F273" s="18">
        <f>SUM($D$12:D273,$E$12:E273)</f>
        <v>184469.37048879857</v>
      </c>
      <c r="G273" s="18">
        <f>SUM($E$12:E273)</f>
        <v>109059.34053155385</v>
      </c>
      <c r="H273" s="34">
        <f t="shared" si="25"/>
        <v>24589.970042755118</v>
      </c>
    </row>
    <row r="274" spans="1:8" ht="15" customHeight="1">
      <c r="A274" s="35">
        <v>22</v>
      </c>
      <c r="B274" s="11">
        <f t="shared" si="24"/>
        <v>262</v>
      </c>
      <c r="C274" s="18">
        <f t="shared" si="27"/>
        <v>24589.970042755118</v>
      </c>
      <c r="D274" s="18">
        <f t="shared" si="26"/>
        <v>563.3377053590195</v>
      </c>
      <c r="E274" s="18">
        <f t="shared" si="28"/>
        <v>143.44149191607153</v>
      </c>
      <c r="F274" s="18">
        <f>SUM($D$12:D274,$E$12:E274)</f>
        <v>185176.14968607368</v>
      </c>
      <c r="G274" s="18">
        <f>SUM($E$12:E274)</f>
        <v>109202.78202346993</v>
      </c>
      <c r="H274" s="34">
        <f t="shared" si="25"/>
        <v>24026.6323373961</v>
      </c>
    </row>
    <row r="275" spans="1:8" ht="15" customHeight="1">
      <c r="A275" s="35">
        <v>22</v>
      </c>
      <c r="B275" s="11">
        <f t="shared" si="24"/>
        <v>263</v>
      </c>
      <c r="C275" s="18">
        <f t="shared" si="27"/>
        <v>24026.6323373961</v>
      </c>
      <c r="D275" s="18">
        <f t="shared" si="26"/>
        <v>566.6238419736138</v>
      </c>
      <c r="E275" s="18">
        <f t="shared" si="28"/>
        <v>140.15535530147727</v>
      </c>
      <c r="F275" s="18">
        <f>SUM($D$12:D275,$E$12:E275)</f>
        <v>185882.92888334877</v>
      </c>
      <c r="G275" s="18">
        <f>SUM($E$12:E275)</f>
        <v>109342.93737877141</v>
      </c>
      <c r="H275" s="34">
        <f t="shared" si="25"/>
        <v>23460.008495422484</v>
      </c>
    </row>
    <row r="276" spans="1:8" ht="15" customHeight="1">
      <c r="A276" s="35">
        <v>22</v>
      </c>
      <c r="B276" s="11">
        <f t="shared" si="24"/>
        <v>264</v>
      </c>
      <c r="C276" s="18">
        <f t="shared" si="27"/>
        <v>23460.008495422484</v>
      </c>
      <c r="D276" s="18">
        <f t="shared" si="26"/>
        <v>569.92914771846</v>
      </c>
      <c r="E276" s="18">
        <f t="shared" si="28"/>
        <v>136.85004955663118</v>
      </c>
      <c r="F276" s="18">
        <f>SUM($D$12:D276,$E$12:E276)</f>
        <v>186589.70808062388</v>
      </c>
      <c r="G276" s="18">
        <f>SUM($E$12:E276)</f>
        <v>109479.78742832804</v>
      </c>
      <c r="H276" s="34">
        <f t="shared" si="25"/>
        <v>22890.079347704024</v>
      </c>
    </row>
    <row r="277" spans="1:8" ht="15" customHeight="1">
      <c r="A277" s="35">
        <v>23</v>
      </c>
      <c r="B277" s="11">
        <f aca="true" t="shared" si="29" ref="B277:B292">B276+1</f>
        <v>265</v>
      </c>
      <c r="C277" s="18">
        <f t="shared" si="27"/>
        <v>22890.079347704024</v>
      </c>
      <c r="D277" s="18">
        <f t="shared" si="26"/>
        <v>573.2537344134843</v>
      </c>
      <c r="E277" s="18">
        <f t="shared" si="28"/>
        <v>133.52546286160683</v>
      </c>
      <c r="F277" s="18">
        <f>SUM($D$12:D277,$E$12:E277)</f>
        <v>187296.48727789897</v>
      </c>
      <c r="G277" s="18">
        <f>SUM($E$12:E277)</f>
        <v>109613.31289118965</v>
      </c>
      <c r="H277" s="34">
        <f t="shared" si="25"/>
        <v>22316.82561329054</v>
      </c>
    </row>
    <row r="278" spans="1:8" ht="15" customHeight="1">
      <c r="A278" s="35">
        <v>23</v>
      </c>
      <c r="B278" s="11">
        <f t="shared" si="29"/>
        <v>266</v>
      </c>
      <c r="C278" s="18">
        <f t="shared" si="27"/>
        <v>22316.82561329054</v>
      </c>
      <c r="D278" s="18">
        <f t="shared" si="26"/>
        <v>576.5977145308963</v>
      </c>
      <c r="E278" s="18">
        <f t="shared" si="28"/>
        <v>130.18148274419482</v>
      </c>
      <c r="F278" s="18">
        <f>SUM($D$12:D278,$E$12:E278)</f>
        <v>188003.26647517408</v>
      </c>
      <c r="G278" s="18">
        <f>SUM($E$12:E278)</f>
        <v>109743.49437393385</v>
      </c>
      <c r="H278" s="34">
        <f t="shared" si="25"/>
        <v>21740.227898759644</v>
      </c>
    </row>
    <row r="279" spans="1:8" ht="15" customHeight="1">
      <c r="A279" s="35">
        <v>23</v>
      </c>
      <c r="B279" s="11">
        <f t="shared" si="29"/>
        <v>267</v>
      </c>
      <c r="C279" s="18">
        <f t="shared" si="27"/>
        <v>21740.227898759644</v>
      </c>
      <c r="D279" s="18">
        <f t="shared" si="26"/>
        <v>579.9612011989932</v>
      </c>
      <c r="E279" s="18">
        <f t="shared" si="28"/>
        <v>126.81799607609793</v>
      </c>
      <c r="F279" s="18">
        <f>SUM($D$12:D279,$E$12:E279)</f>
        <v>188710.04567244917</v>
      </c>
      <c r="G279" s="18">
        <f>SUM($E$12:E279)</f>
        <v>109870.31237000995</v>
      </c>
      <c r="H279" s="34">
        <f t="shared" si="25"/>
        <v>21160.26669756065</v>
      </c>
    </row>
    <row r="280" spans="1:8" ht="15" customHeight="1">
      <c r="A280" s="35">
        <v>23</v>
      </c>
      <c r="B280" s="11">
        <f t="shared" si="29"/>
        <v>268</v>
      </c>
      <c r="C280" s="18">
        <f t="shared" si="27"/>
        <v>21160.26669756065</v>
      </c>
      <c r="D280" s="18">
        <f t="shared" si="26"/>
        <v>583.3443082059872</v>
      </c>
      <c r="E280" s="18">
        <f t="shared" si="28"/>
        <v>123.43488906910382</v>
      </c>
      <c r="F280" s="18">
        <f>SUM($D$12:D280,$E$12:E280)</f>
        <v>189416.82486972425</v>
      </c>
      <c r="G280" s="18">
        <f>SUM($E$12:E280)</f>
        <v>109993.74725907906</v>
      </c>
      <c r="H280" s="34">
        <f t="shared" si="25"/>
        <v>20576.922389354666</v>
      </c>
    </row>
    <row r="281" spans="1:8" ht="15" customHeight="1">
      <c r="A281" s="35">
        <v>23</v>
      </c>
      <c r="B281" s="11">
        <f t="shared" si="29"/>
        <v>269</v>
      </c>
      <c r="C281" s="18">
        <f t="shared" si="27"/>
        <v>20576.922389354666</v>
      </c>
      <c r="D281" s="18">
        <f t="shared" si="26"/>
        <v>586.7471500038555</v>
      </c>
      <c r="E281" s="18">
        <f t="shared" si="28"/>
        <v>120.03204727123557</v>
      </c>
      <c r="F281" s="18">
        <f>SUM($D$12:D281,$E$12:E281)</f>
        <v>190123.60406699937</v>
      </c>
      <c r="G281" s="18">
        <f>SUM($E$12:E281)</f>
        <v>110113.77930635029</v>
      </c>
      <c r="H281" s="34">
        <f t="shared" si="25"/>
        <v>19990.17523935081</v>
      </c>
    </row>
    <row r="282" spans="1:8" ht="15" customHeight="1">
      <c r="A282" s="35">
        <v>23</v>
      </c>
      <c r="B282" s="11">
        <f t="shared" si="29"/>
        <v>270</v>
      </c>
      <c r="C282" s="18">
        <f t="shared" si="27"/>
        <v>19990.17523935081</v>
      </c>
      <c r="D282" s="18">
        <f t="shared" si="26"/>
        <v>590.1698417122113</v>
      </c>
      <c r="E282" s="18">
        <f t="shared" si="28"/>
        <v>116.60935556287974</v>
      </c>
      <c r="F282" s="18">
        <f>SUM($D$12:D282,$E$12:E282)</f>
        <v>190830.38326427445</v>
      </c>
      <c r="G282" s="18">
        <f>SUM($E$12:E282)</f>
        <v>110230.38866191317</v>
      </c>
      <c r="H282" s="34">
        <f t="shared" si="25"/>
        <v>19400.0053976386</v>
      </c>
    </row>
    <row r="283" spans="1:8" ht="15" customHeight="1">
      <c r="A283" s="35">
        <v>23</v>
      </c>
      <c r="B283" s="11">
        <f t="shared" si="29"/>
        <v>271</v>
      </c>
      <c r="C283" s="18">
        <f t="shared" si="27"/>
        <v>19400.0053976386</v>
      </c>
      <c r="D283" s="18">
        <f t="shared" si="26"/>
        <v>593.6124991221992</v>
      </c>
      <c r="E283" s="18">
        <f t="shared" si="28"/>
        <v>113.16669815289185</v>
      </c>
      <c r="F283" s="18">
        <f>SUM($D$12:D283,$E$12:E283)</f>
        <v>191537.16246154957</v>
      </c>
      <c r="G283" s="18">
        <f>SUM($E$12:E283)</f>
        <v>110343.55536006606</v>
      </c>
      <c r="H283" s="34">
        <f t="shared" si="25"/>
        <v>18806.392898516402</v>
      </c>
    </row>
    <row r="284" spans="1:8" ht="15" customHeight="1">
      <c r="A284" s="35">
        <v>23</v>
      </c>
      <c r="B284" s="11">
        <f t="shared" si="29"/>
        <v>272</v>
      </c>
      <c r="C284" s="18">
        <f t="shared" si="27"/>
        <v>18806.392898516402</v>
      </c>
      <c r="D284" s="18">
        <f t="shared" si="26"/>
        <v>597.075238700412</v>
      </c>
      <c r="E284" s="18">
        <f t="shared" si="28"/>
        <v>109.70395857467902</v>
      </c>
      <c r="F284" s="18">
        <f>SUM($D$12:D284,$E$12:E284)</f>
        <v>192243.94165882468</v>
      </c>
      <c r="G284" s="18">
        <f>SUM($E$12:E284)</f>
        <v>110453.25931864075</v>
      </c>
      <c r="H284" s="34">
        <f t="shared" si="25"/>
        <v>18209.31765981599</v>
      </c>
    </row>
    <row r="285" spans="1:8" ht="15" customHeight="1">
      <c r="A285" s="35">
        <v>23</v>
      </c>
      <c r="B285" s="11">
        <f t="shared" si="29"/>
        <v>273</v>
      </c>
      <c r="C285" s="18">
        <f t="shared" si="27"/>
        <v>18209.31765981599</v>
      </c>
      <c r="D285" s="18">
        <f t="shared" si="26"/>
        <v>600.558177592831</v>
      </c>
      <c r="E285" s="18">
        <f t="shared" si="28"/>
        <v>106.22101968225996</v>
      </c>
      <c r="F285" s="18">
        <f>SUM($D$12:D285,$E$12:E285)</f>
        <v>192950.72085609977</v>
      </c>
      <c r="G285" s="18">
        <f>SUM($E$12:E285)</f>
        <v>110559.480338323</v>
      </c>
      <c r="H285" s="34">
        <f t="shared" si="25"/>
        <v>17608.759482223162</v>
      </c>
    </row>
    <row r="286" spans="1:8" ht="15" customHeight="1">
      <c r="A286" s="35">
        <v>23</v>
      </c>
      <c r="B286" s="11">
        <f t="shared" si="29"/>
        <v>274</v>
      </c>
      <c r="C286" s="18">
        <f t="shared" si="27"/>
        <v>17608.759482223162</v>
      </c>
      <c r="D286" s="18">
        <f t="shared" si="26"/>
        <v>604.0614336287892</v>
      </c>
      <c r="E286" s="18">
        <f t="shared" si="28"/>
        <v>102.71776364630178</v>
      </c>
      <c r="F286" s="18">
        <f>SUM($D$12:D286,$E$12:E286)</f>
        <v>193657.50005337485</v>
      </c>
      <c r="G286" s="18">
        <f>SUM($E$12:E286)</f>
        <v>110662.1981019693</v>
      </c>
      <c r="H286" s="34">
        <f t="shared" si="25"/>
        <v>17004.69804859437</v>
      </c>
    </row>
    <row r="287" spans="1:8" ht="15" customHeight="1">
      <c r="A287" s="35">
        <v>23</v>
      </c>
      <c r="B287" s="11">
        <f t="shared" si="29"/>
        <v>275</v>
      </c>
      <c r="C287" s="18">
        <f t="shared" si="27"/>
        <v>17004.69804859437</v>
      </c>
      <c r="D287" s="18">
        <f t="shared" si="26"/>
        <v>607.5851253249572</v>
      </c>
      <c r="E287" s="18">
        <f t="shared" si="28"/>
        <v>99.19407195013385</v>
      </c>
      <c r="F287" s="18">
        <f>SUM($D$12:D287,$E$12:E287)</f>
        <v>194364.27925064994</v>
      </c>
      <c r="G287" s="18">
        <f>SUM($E$12:E287)</f>
        <v>110761.39217391943</v>
      </c>
      <c r="H287" s="34">
        <f t="shared" si="25"/>
        <v>16397.112923269415</v>
      </c>
    </row>
    <row r="288" spans="1:8" ht="15" customHeight="1">
      <c r="A288" s="35">
        <v>23</v>
      </c>
      <c r="B288" s="11">
        <f t="shared" si="29"/>
        <v>276</v>
      </c>
      <c r="C288" s="18">
        <f t="shared" si="27"/>
        <v>16397.112923269415</v>
      </c>
      <c r="D288" s="18">
        <f t="shared" si="26"/>
        <v>611.1293718893528</v>
      </c>
      <c r="E288" s="18">
        <f t="shared" si="28"/>
        <v>95.64982538573827</v>
      </c>
      <c r="F288" s="18">
        <f>SUM($D$12:D288,$E$12:E288)</f>
        <v>195071.05844792502</v>
      </c>
      <c r="G288" s="18">
        <f>SUM($E$12:E288)</f>
        <v>110857.04199930518</v>
      </c>
      <c r="H288" s="34">
        <f t="shared" si="25"/>
        <v>15785.983551380063</v>
      </c>
    </row>
    <row r="289" spans="1:8" ht="15" customHeight="1">
      <c r="A289" s="35">
        <v>24</v>
      </c>
      <c r="B289" s="11">
        <f t="shared" si="29"/>
        <v>277</v>
      </c>
      <c r="C289" s="18">
        <f t="shared" si="27"/>
        <v>15785.983551380063</v>
      </c>
      <c r="D289" s="18">
        <f t="shared" si="26"/>
        <v>614.694293225374</v>
      </c>
      <c r="E289" s="18">
        <f t="shared" si="28"/>
        <v>92.08490404971705</v>
      </c>
      <c r="F289" s="18">
        <f>SUM($D$12:D289,$E$12:E289)</f>
        <v>195777.8376452001</v>
      </c>
      <c r="G289" s="18">
        <f>SUM($E$12:E289)</f>
        <v>110949.12690335489</v>
      </c>
      <c r="H289" s="34">
        <f t="shared" si="25"/>
        <v>15171.28925815469</v>
      </c>
    </row>
    <row r="290" spans="1:8" ht="15" customHeight="1">
      <c r="A290" s="35">
        <v>24</v>
      </c>
      <c r="B290" s="11">
        <f t="shared" si="29"/>
        <v>278</v>
      </c>
      <c r="C290" s="18">
        <f t="shared" si="27"/>
        <v>15171.28925815469</v>
      </c>
      <c r="D290" s="18">
        <f t="shared" si="26"/>
        <v>618.2800099358553</v>
      </c>
      <c r="E290" s="18">
        <f t="shared" si="28"/>
        <v>88.49918733923569</v>
      </c>
      <c r="F290" s="18">
        <f>SUM($D$12:D290,$E$12:E290)</f>
        <v>196484.6168424752</v>
      </c>
      <c r="G290" s="18">
        <f>SUM($E$12:E290)</f>
        <v>111037.62609069413</v>
      </c>
      <c r="H290" s="34">
        <f t="shared" si="25"/>
        <v>14553.009248218834</v>
      </c>
    </row>
    <row r="291" spans="1:8" ht="15" customHeight="1">
      <c r="A291" s="35">
        <v>24</v>
      </c>
      <c r="B291" s="11">
        <f t="shared" si="29"/>
        <v>279</v>
      </c>
      <c r="C291" s="18">
        <f t="shared" si="27"/>
        <v>14553.009248218834</v>
      </c>
      <c r="D291" s="18">
        <f t="shared" si="26"/>
        <v>621.8866433271479</v>
      </c>
      <c r="E291" s="18">
        <f t="shared" si="28"/>
        <v>84.8925539479432</v>
      </c>
      <c r="F291" s="18">
        <f>SUM($D$12:D291,$E$12:E291)</f>
        <v>197191.3960397503</v>
      </c>
      <c r="G291" s="18">
        <f>SUM($E$12:E291)</f>
        <v>111122.51864464207</v>
      </c>
      <c r="H291" s="34">
        <f t="shared" si="25"/>
        <v>13931.122604891685</v>
      </c>
    </row>
    <row r="292" spans="1:8" ht="15" customHeight="1">
      <c r="A292" s="35">
        <v>24</v>
      </c>
      <c r="B292" s="11">
        <f t="shared" si="29"/>
        <v>280</v>
      </c>
      <c r="C292" s="18">
        <f t="shared" si="27"/>
        <v>13931.122604891685</v>
      </c>
      <c r="D292" s="18">
        <f t="shared" si="26"/>
        <v>625.5143154132229</v>
      </c>
      <c r="E292" s="18">
        <f t="shared" si="28"/>
        <v>81.26488186186818</v>
      </c>
      <c r="F292" s="18">
        <f>SUM($D$12:D292,$E$12:E292)</f>
        <v>197898.1752370254</v>
      </c>
      <c r="G292" s="18">
        <f>SUM($E$12:E292)</f>
        <v>111203.78352650393</v>
      </c>
      <c r="H292" s="34">
        <f t="shared" si="25"/>
        <v>13305.608289478463</v>
      </c>
    </row>
    <row r="293" spans="1:8" ht="15" customHeight="1">
      <c r="A293" s="35">
        <v>24</v>
      </c>
      <c r="B293" s="11">
        <f aca="true" t="shared" si="30" ref="B293:B308">B292+1</f>
        <v>281</v>
      </c>
      <c r="C293" s="18">
        <f t="shared" si="27"/>
        <v>13305.608289478463</v>
      </c>
      <c r="D293" s="18">
        <f t="shared" si="26"/>
        <v>629.1631489198</v>
      </c>
      <c r="E293" s="18">
        <f t="shared" si="28"/>
        <v>77.61604835529104</v>
      </c>
      <c r="F293" s="18">
        <f>SUM($D$12:D293,$E$12:E293)</f>
        <v>198604.9544343005</v>
      </c>
      <c r="G293" s="18">
        <f>SUM($E$12:E293)</f>
        <v>111281.39957485923</v>
      </c>
      <c r="H293" s="34">
        <f t="shared" si="25"/>
        <v>12676.445140558662</v>
      </c>
    </row>
    <row r="294" spans="1:8" ht="15" customHeight="1">
      <c r="A294" s="35">
        <v>24</v>
      </c>
      <c r="B294" s="11">
        <f t="shared" si="30"/>
        <v>282</v>
      </c>
      <c r="C294" s="18">
        <f t="shared" si="27"/>
        <v>12676.445140558662</v>
      </c>
      <c r="D294" s="18">
        <f t="shared" si="26"/>
        <v>632.8332672884989</v>
      </c>
      <c r="E294" s="18">
        <f t="shared" si="28"/>
        <v>73.9459299865922</v>
      </c>
      <c r="F294" s="18">
        <f>SUM($D$12:D294,$E$12:E294)</f>
        <v>199311.7336315756</v>
      </c>
      <c r="G294" s="18">
        <f>SUM($E$12:E294)</f>
        <v>111355.34550484583</v>
      </c>
      <c r="H294" s="34">
        <f t="shared" si="25"/>
        <v>12043.611873270163</v>
      </c>
    </row>
    <row r="295" spans="1:8" ht="15" customHeight="1">
      <c r="A295" s="35">
        <v>24</v>
      </c>
      <c r="B295" s="11">
        <f t="shared" si="30"/>
        <v>283</v>
      </c>
      <c r="C295" s="18">
        <f t="shared" si="27"/>
        <v>12043.611873270163</v>
      </c>
      <c r="D295" s="18">
        <f t="shared" si="26"/>
        <v>636.5247946810151</v>
      </c>
      <c r="E295" s="18">
        <f t="shared" si="28"/>
        <v>70.25440259407596</v>
      </c>
      <c r="F295" s="18">
        <f>SUM($D$12:D295,$E$12:E295)</f>
        <v>200018.51282885068</v>
      </c>
      <c r="G295" s="18">
        <f>SUM($E$12:E295)</f>
        <v>111425.5999074399</v>
      </c>
      <c r="H295" s="34">
        <f t="shared" si="25"/>
        <v>11407.087078589147</v>
      </c>
    </row>
    <row r="296" spans="1:8" ht="15" customHeight="1">
      <c r="A296" s="35">
        <v>24</v>
      </c>
      <c r="B296" s="11">
        <f t="shared" si="30"/>
        <v>284</v>
      </c>
      <c r="C296" s="18">
        <f t="shared" si="27"/>
        <v>11407.087078589147</v>
      </c>
      <c r="D296" s="18">
        <f t="shared" si="26"/>
        <v>640.2378559833211</v>
      </c>
      <c r="E296" s="18">
        <f t="shared" si="28"/>
        <v>66.54134129177002</v>
      </c>
      <c r="F296" s="18">
        <f>SUM($D$12:D296,$E$12:E296)</f>
        <v>200725.2920261258</v>
      </c>
      <c r="G296" s="18">
        <f>SUM($E$12:E296)</f>
        <v>111492.14124873167</v>
      </c>
      <c r="H296" s="34">
        <f t="shared" si="25"/>
        <v>10766.849222605826</v>
      </c>
    </row>
    <row r="297" spans="1:8" ht="15" customHeight="1">
      <c r="A297" s="35">
        <v>24</v>
      </c>
      <c r="B297" s="11">
        <f t="shared" si="30"/>
        <v>285</v>
      </c>
      <c r="C297" s="18">
        <f t="shared" si="27"/>
        <v>10766.849222605826</v>
      </c>
      <c r="D297" s="18">
        <f t="shared" si="26"/>
        <v>643.9725768098904</v>
      </c>
      <c r="E297" s="18">
        <f t="shared" si="28"/>
        <v>62.80662046520066</v>
      </c>
      <c r="F297" s="18">
        <f>SUM($D$12:D297,$E$12:E297)</f>
        <v>201432.0712234009</v>
      </c>
      <c r="G297" s="18">
        <f>SUM($E$12:E297)</f>
        <v>111554.94786919687</v>
      </c>
      <c r="H297" s="34">
        <f t="shared" si="25"/>
        <v>10122.876645795935</v>
      </c>
    </row>
    <row r="298" spans="1:8" ht="15" customHeight="1">
      <c r="A298" s="35">
        <v>24</v>
      </c>
      <c r="B298" s="11">
        <f t="shared" si="30"/>
        <v>286</v>
      </c>
      <c r="C298" s="18">
        <f t="shared" si="27"/>
        <v>10122.876645795935</v>
      </c>
      <c r="D298" s="18">
        <f t="shared" si="26"/>
        <v>647.7290835079481</v>
      </c>
      <c r="E298" s="18">
        <f t="shared" si="28"/>
        <v>59.05011376714296</v>
      </c>
      <c r="F298" s="18">
        <f>SUM($D$12:D298,$E$12:E298)</f>
        <v>202138.85042067603</v>
      </c>
      <c r="G298" s="18">
        <f>SUM($E$12:E298)</f>
        <v>111613.997982964</v>
      </c>
      <c r="H298" s="34">
        <f t="shared" si="25"/>
        <v>9475.147562287988</v>
      </c>
    </row>
    <row r="299" spans="1:8" ht="15" customHeight="1">
      <c r="A299" s="35">
        <v>24</v>
      </c>
      <c r="B299" s="11">
        <f t="shared" si="30"/>
        <v>287</v>
      </c>
      <c r="C299" s="18">
        <f t="shared" si="27"/>
        <v>9475.147562287988</v>
      </c>
      <c r="D299" s="18">
        <f t="shared" si="26"/>
        <v>651.5075031617445</v>
      </c>
      <c r="E299" s="18">
        <f t="shared" si="28"/>
        <v>55.2716941133466</v>
      </c>
      <c r="F299" s="18">
        <f>SUM($D$12:D299,$E$12:E299)</f>
        <v>202845.62961795114</v>
      </c>
      <c r="G299" s="18">
        <f>SUM($E$12:E299)</f>
        <v>111669.26967707735</v>
      </c>
      <c r="H299" s="34">
        <f t="shared" si="25"/>
        <v>8823.640059126243</v>
      </c>
    </row>
    <row r="300" spans="1:8" ht="15" customHeight="1">
      <c r="A300" s="35">
        <v>24</v>
      </c>
      <c r="B300" s="11">
        <f t="shared" si="30"/>
        <v>288</v>
      </c>
      <c r="C300" s="18">
        <f t="shared" si="27"/>
        <v>8823.640059126243</v>
      </c>
      <c r="D300" s="18">
        <f t="shared" si="26"/>
        <v>655.3079635968546</v>
      </c>
      <c r="E300" s="18">
        <f t="shared" si="28"/>
        <v>51.471233678236416</v>
      </c>
      <c r="F300" s="18">
        <f>SUM($D$12:D300,$E$12:E300)</f>
        <v>203552.40881522623</v>
      </c>
      <c r="G300" s="18">
        <f>SUM($E$12:E300)</f>
        <v>111720.74091075559</v>
      </c>
      <c r="H300" s="34">
        <f t="shared" si="25"/>
        <v>8168.332095529388</v>
      </c>
    </row>
    <row r="301" spans="1:8" ht="15" customHeight="1">
      <c r="A301" s="35">
        <v>25</v>
      </c>
      <c r="B301" s="11">
        <f t="shared" si="30"/>
        <v>289</v>
      </c>
      <c r="C301" s="18">
        <f t="shared" si="27"/>
        <v>8168.332095529388</v>
      </c>
      <c r="D301" s="18">
        <f t="shared" si="26"/>
        <v>659.130593384503</v>
      </c>
      <c r="E301" s="18">
        <f t="shared" si="28"/>
        <v>47.648603890588106</v>
      </c>
      <c r="F301" s="18">
        <f>SUM($D$12:D301,$E$12:E301)</f>
        <v>204259.1880125013</v>
      </c>
      <c r="G301" s="18">
        <f>SUM($E$12:E301)</f>
        <v>111768.38951464617</v>
      </c>
      <c r="H301" s="34">
        <f t="shared" si="25"/>
        <v>7509.201502144885</v>
      </c>
    </row>
    <row r="302" spans="1:8" ht="15" customHeight="1">
      <c r="A302" s="35">
        <v>25</v>
      </c>
      <c r="B302" s="11">
        <f t="shared" si="30"/>
        <v>290</v>
      </c>
      <c r="C302" s="18">
        <f t="shared" si="27"/>
        <v>7509.201502144885</v>
      </c>
      <c r="D302" s="18">
        <f t="shared" si="26"/>
        <v>662.9755218459126</v>
      </c>
      <c r="E302" s="18">
        <f t="shared" si="28"/>
        <v>43.8036754291785</v>
      </c>
      <c r="F302" s="18">
        <f>SUM($D$12:D302,$E$12:E302)</f>
        <v>204965.9672097764</v>
      </c>
      <c r="G302" s="18">
        <f>SUM($E$12:E302)</f>
        <v>111812.19319007536</v>
      </c>
      <c r="H302" s="34">
        <f t="shared" si="25"/>
        <v>6846.225980298973</v>
      </c>
    </row>
    <row r="303" spans="1:8" ht="15" customHeight="1">
      <c r="A303" s="35">
        <v>25</v>
      </c>
      <c r="B303" s="11">
        <f t="shared" si="30"/>
        <v>291</v>
      </c>
      <c r="C303" s="18">
        <f t="shared" si="27"/>
        <v>6846.225980298973</v>
      </c>
      <c r="D303" s="18">
        <f t="shared" si="26"/>
        <v>666.8428790566804</v>
      </c>
      <c r="E303" s="18">
        <f t="shared" si="28"/>
        <v>39.93631821841068</v>
      </c>
      <c r="F303" s="18">
        <f>SUM($D$12:D303,$E$12:E303)</f>
        <v>205672.74640705148</v>
      </c>
      <c r="G303" s="18">
        <f>SUM($E$12:E303)</f>
        <v>111852.12950829377</v>
      </c>
      <c r="H303" s="34">
        <f t="shared" si="25"/>
        <v>6179.3831012422925</v>
      </c>
    </row>
    <row r="304" spans="1:8" ht="15" customHeight="1">
      <c r="A304" s="35">
        <v>25</v>
      </c>
      <c r="B304" s="11">
        <f t="shared" si="30"/>
        <v>292</v>
      </c>
      <c r="C304" s="18">
        <f t="shared" si="27"/>
        <v>6179.3831012422925</v>
      </c>
      <c r="D304" s="18">
        <f t="shared" si="26"/>
        <v>670.7327958511777</v>
      </c>
      <c r="E304" s="18">
        <f t="shared" si="28"/>
        <v>36.04640142391337</v>
      </c>
      <c r="F304" s="18">
        <f>SUM($D$12:D304,$E$12:E304)</f>
        <v>206379.52560432657</v>
      </c>
      <c r="G304" s="18">
        <f>SUM($E$12:E304)</f>
        <v>111888.17590971768</v>
      </c>
      <c r="H304" s="34">
        <f t="shared" si="25"/>
        <v>5508.650305391115</v>
      </c>
    </row>
    <row r="305" spans="1:8" ht="15" customHeight="1">
      <c r="A305" s="35">
        <v>25</v>
      </c>
      <c r="B305" s="11">
        <f t="shared" si="30"/>
        <v>293</v>
      </c>
      <c r="C305" s="18">
        <f t="shared" si="27"/>
        <v>5508.650305391115</v>
      </c>
      <c r="D305" s="18">
        <f t="shared" si="26"/>
        <v>674.6454038269762</v>
      </c>
      <c r="E305" s="18">
        <f t="shared" si="28"/>
        <v>32.13379344811484</v>
      </c>
      <c r="F305" s="18">
        <f>SUM($D$12:D305,$E$12:E305)</f>
        <v>207086.30480160165</v>
      </c>
      <c r="G305" s="18">
        <f>SUM($E$12:E305)</f>
        <v>111920.3097031658</v>
      </c>
      <c r="H305" s="34">
        <f t="shared" si="25"/>
        <v>4834.004901564138</v>
      </c>
    </row>
    <row r="306" spans="1:8" ht="15" customHeight="1">
      <c r="A306" s="35">
        <v>25</v>
      </c>
      <c r="B306" s="11">
        <f t="shared" si="30"/>
        <v>294</v>
      </c>
      <c r="C306" s="18">
        <f t="shared" si="27"/>
        <v>4834.004901564138</v>
      </c>
      <c r="D306" s="18">
        <f t="shared" si="26"/>
        <v>678.5808353493003</v>
      </c>
      <c r="E306" s="18">
        <f t="shared" si="28"/>
        <v>28.198361925790806</v>
      </c>
      <c r="F306" s="18">
        <f>SUM($D$12:D306,$E$12:E306)</f>
        <v>207793.08399887674</v>
      </c>
      <c r="G306" s="18">
        <f>SUM($E$12:E306)</f>
        <v>111948.50806509159</v>
      </c>
      <c r="H306" s="34">
        <f t="shared" si="25"/>
        <v>4155.424066214838</v>
      </c>
    </row>
    <row r="307" spans="1:8" ht="15" customHeight="1">
      <c r="A307" s="35">
        <v>25</v>
      </c>
      <c r="B307" s="11">
        <f t="shared" si="30"/>
        <v>295</v>
      </c>
      <c r="C307" s="18">
        <f t="shared" si="27"/>
        <v>4155.424066214838</v>
      </c>
      <c r="D307" s="18">
        <f t="shared" si="26"/>
        <v>682.5392235555045</v>
      </c>
      <c r="E307" s="18">
        <f t="shared" si="28"/>
        <v>24.239973719586555</v>
      </c>
      <c r="F307" s="18">
        <f>SUM($D$12:D307,$E$12:E307)</f>
        <v>208499.86319615183</v>
      </c>
      <c r="G307" s="18">
        <f>SUM($E$12:E307)</f>
        <v>111972.74803881117</v>
      </c>
      <c r="H307" s="34">
        <f t="shared" si="25"/>
        <v>3472.884842659333</v>
      </c>
    </row>
    <row r="308" spans="1:8" ht="15" customHeight="1">
      <c r="A308" s="35">
        <v>25</v>
      </c>
      <c r="B308" s="11">
        <f t="shared" si="30"/>
        <v>296</v>
      </c>
      <c r="C308" s="18">
        <f t="shared" si="27"/>
        <v>3472.884842659333</v>
      </c>
      <c r="D308" s="18">
        <f t="shared" si="26"/>
        <v>686.5207023595783</v>
      </c>
      <c r="E308" s="18">
        <f t="shared" si="28"/>
        <v>20.258494915512777</v>
      </c>
      <c r="F308" s="18">
        <f>SUM($D$12:D308,$E$12:E308)</f>
        <v>209206.64239342688</v>
      </c>
      <c r="G308" s="18">
        <f>SUM($E$12:E308)</f>
        <v>111993.00653372669</v>
      </c>
      <c r="H308" s="34">
        <f t="shared" si="25"/>
        <v>2786.3641402997546</v>
      </c>
    </row>
    <row r="309" spans="1:8" ht="15" customHeight="1">
      <c r="A309" s="35">
        <v>25</v>
      </c>
      <c r="B309" s="11">
        <f>B308+1</f>
        <v>297</v>
      </c>
      <c r="C309" s="18">
        <f t="shared" si="27"/>
        <v>2786.3641402997546</v>
      </c>
      <c r="D309" s="18">
        <f t="shared" si="26"/>
        <v>690.5254064566758</v>
      </c>
      <c r="E309" s="18">
        <f t="shared" si="28"/>
        <v>16.253790818415236</v>
      </c>
      <c r="F309" s="18">
        <f>SUM($D$12:D309,$E$12:E309)</f>
        <v>209913.42159070197</v>
      </c>
      <c r="G309" s="18">
        <f>SUM($E$12:E309)</f>
        <v>112009.2603245451</v>
      </c>
      <c r="H309" s="34">
        <f t="shared" si="25"/>
        <v>2095.838733843079</v>
      </c>
    </row>
    <row r="310" spans="1:8" ht="15" customHeight="1">
      <c r="A310" s="35">
        <v>25</v>
      </c>
      <c r="B310" s="11">
        <f>B309+1</f>
        <v>298</v>
      </c>
      <c r="C310" s="18">
        <f t="shared" si="27"/>
        <v>2095.838733843079</v>
      </c>
      <c r="D310" s="18">
        <f t="shared" si="26"/>
        <v>694.5534713276732</v>
      </c>
      <c r="E310" s="18">
        <f t="shared" si="28"/>
        <v>12.225725947417962</v>
      </c>
      <c r="F310" s="18">
        <f>SUM($D$12:D310,$E$12:E310)</f>
        <v>210620.20078797705</v>
      </c>
      <c r="G310" s="18">
        <f>SUM($E$12:E310)</f>
        <v>112021.48605049252</v>
      </c>
      <c r="H310" s="34">
        <f t="shared" si="25"/>
        <v>1401.2852625154057</v>
      </c>
    </row>
    <row r="311" spans="1:8" ht="15" customHeight="1">
      <c r="A311" s="35">
        <v>25</v>
      </c>
      <c r="B311" s="11">
        <f>B310+1</f>
        <v>299</v>
      </c>
      <c r="C311" s="18">
        <f t="shared" si="27"/>
        <v>1401.2852625154057</v>
      </c>
      <c r="D311" s="18">
        <f t="shared" si="26"/>
        <v>698.6050332437512</v>
      </c>
      <c r="E311" s="18">
        <f t="shared" si="28"/>
        <v>8.174164031339869</v>
      </c>
      <c r="F311" s="18">
        <f>SUM($D$12:D311,$E$12:E311)</f>
        <v>211326.97998525214</v>
      </c>
      <c r="G311" s="18">
        <f>SUM($E$12:E311)</f>
        <v>112029.66021452386</v>
      </c>
      <c r="H311" s="34">
        <f t="shared" si="25"/>
        <v>702.6802292716545</v>
      </c>
    </row>
    <row r="312" spans="1:8" ht="15" customHeight="1">
      <c r="A312" s="35">
        <v>25</v>
      </c>
      <c r="B312" s="11">
        <f>B311+1</f>
        <v>300</v>
      </c>
      <c r="C312" s="18">
        <f t="shared" si="27"/>
        <v>702.6802292716545</v>
      </c>
      <c r="D312" s="18">
        <f t="shared" si="26"/>
        <v>702.6802292716545</v>
      </c>
      <c r="E312" s="18">
        <f t="shared" si="28"/>
        <v>4.098968004084652</v>
      </c>
      <c r="F312" s="18">
        <f>SUM($D$12:D312,$E$12:E312)</f>
        <v>212033.75918252787</v>
      </c>
      <c r="G312" s="18">
        <f>SUM($E$12:E312)</f>
        <v>112033.75918252794</v>
      </c>
      <c r="H312" s="34">
        <f t="shared" si="25"/>
        <v>0</v>
      </c>
    </row>
    <row r="313" spans="1:8" ht="15" customHeight="1">
      <c r="A313" s="35">
        <v>26</v>
      </c>
      <c r="B313" s="11">
        <f aca="true" t="shared" si="31" ref="B313:B372">B312+1</f>
        <v>301</v>
      </c>
      <c r="C313" s="18">
        <f>IF(H312&gt;0.5,+C312-D312,0)</f>
        <v>0</v>
      </c>
      <c r="D313" s="18">
        <f t="shared" si="26"/>
        <v>0</v>
      </c>
      <c r="E313" s="18">
        <f t="shared" si="28"/>
        <v>0</v>
      </c>
      <c r="F313" s="18">
        <f>SUM($D$12:D313,$E$12:E313)</f>
        <v>212033.75918252787</v>
      </c>
      <c r="G313" s="18">
        <f>SUM($E$12:E313)</f>
        <v>112033.75918252794</v>
      </c>
      <c r="H313" s="34">
        <f>C313-D313</f>
        <v>0</v>
      </c>
    </row>
    <row r="314" spans="1:8" ht="15" customHeight="1">
      <c r="A314" s="35">
        <v>26</v>
      </c>
      <c r="B314" s="11">
        <f t="shared" si="31"/>
        <v>302</v>
      </c>
      <c r="C314" s="18">
        <f aca="true" t="shared" si="32" ref="C314:C372">IF(H313&gt;0.5,+C313-D313,0)</f>
        <v>0</v>
      </c>
      <c r="D314" s="18">
        <f t="shared" si="26"/>
        <v>0</v>
      </c>
      <c r="E314" s="18">
        <f t="shared" si="28"/>
        <v>0</v>
      </c>
      <c r="F314" s="18">
        <f>SUM($D$12:D314,$E$12:E314)</f>
        <v>212033.75918252787</v>
      </c>
      <c r="G314" s="18">
        <f>SUM($E$12:E314)</f>
        <v>112033.75918252794</v>
      </c>
      <c r="H314" s="34">
        <f aca="true" t="shared" si="33" ref="H314:H372">C314-D314</f>
        <v>0</v>
      </c>
    </row>
    <row r="315" spans="1:8" ht="15" customHeight="1">
      <c r="A315" s="35">
        <v>26</v>
      </c>
      <c r="B315" s="11">
        <f t="shared" si="31"/>
        <v>303</v>
      </c>
      <c r="C315" s="18">
        <f t="shared" si="32"/>
        <v>0</v>
      </c>
      <c r="D315" s="18">
        <f t="shared" si="26"/>
        <v>0</v>
      </c>
      <c r="E315" s="18">
        <f t="shared" si="28"/>
        <v>0</v>
      </c>
      <c r="F315" s="18">
        <f>SUM($D$12:D315,$E$12:E315)</f>
        <v>212033.75918252787</v>
      </c>
      <c r="G315" s="18">
        <f>SUM($E$12:E315)</f>
        <v>112033.75918252794</v>
      </c>
      <c r="H315" s="34">
        <f t="shared" si="33"/>
        <v>0</v>
      </c>
    </row>
    <row r="316" spans="1:8" ht="15" customHeight="1">
      <c r="A316" s="35">
        <v>26</v>
      </c>
      <c r="B316" s="11">
        <f t="shared" si="31"/>
        <v>304</v>
      </c>
      <c r="C316" s="18">
        <f t="shared" si="32"/>
        <v>0</v>
      </c>
      <c r="D316" s="18">
        <f t="shared" si="26"/>
        <v>0</v>
      </c>
      <c r="E316" s="18">
        <f t="shared" si="28"/>
        <v>0</v>
      </c>
      <c r="F316" s="18">
        <f>SUM($D$12:D316,$E$12:E316)</f>
        <v>212033.75918252787</v>
      </c>
      <c r="G316" s="18">
        <f>SUM($E$12:E316)</f>
        <v>112033.75918252794</v>
      </c>
      <c r="H316" s="34">
        <f t="shared" si="33"/>
        <v>0</v>
      </c>
    </row>
    <row r="317" spans="1:8" ht="15" customHeight="1">
      <c r="A317" s="35">
        <v>26</v>
      </c>
      <c r="B317" s="11">
        <f t="shared" si="31"/>
        <v>305</v>
      </c>
      <c r="C317" s="18">
        <f t="shared" si="32"/>
        <v>0</v>
      </c>
      <c r="D317" s="18">
        <f t="shared" si="26"/>
        <v>0</v>
      </c>
      <c r="E317" s="18">
        <f t="shared" si="28"/>
        <v>0</v>
      </c>
      <c r="F317" s="18">
        <f>SUM($D$12:D317,$E$12:E317)</f>
        <v>212033.75918252787</v>
      </c>
      <c r="G317" s="18">
        <f>SUM($E$12:E317)</f>
        <v>112033.75918252794</v>
      </c>
      <c r="H317" s="34">
        <f t="shared" si="33"/>
        <v>0</v>
      </c>
    </row>
    <row r="318" spans="1:8" ht="15" customHeight="1">
      <c r="A318" s="35">
        <v>26</v>
      </c>
      <c r="B318" s="11">
        <f t="shared" si="31"/>
        <v>306</v>
      </c>
      <c r="C318" s="18">
        <f t="shared" si="32"/>
        <v>0</v>
      </c>
      <c r="D318" s="18">
        <f t="shared" si="26"/>
        <v>0</v>
      </c>
      <c r="E318" s="18">
        <f t="shared" si="28"/>
        <v>0</v>
      </c>
      <c r="F318" s="18">
        <f>SUM($D$12:D318,$E$12:E318)</f>
        <v>212033.75918252787</v>
      </c>
      <c r="G318" s="18">
        <f>SUM($E$12:E318)</f>
        <v>112033.75918252794</v>
      </c>
      <c r="H318" s="34">
        <f t="shared" si="33"/>
        <v>0</v>
      </c>
    </row>
    <row r="319" spans="1:8" ht="15" customHeight="1">
      <c r="A319" s="35">
        <v>26</v>
      </c>
      <c r="B319" s="11">
        <f t="shared" si="31"/>
        <v>307</v>
      </c>
      <c r="C319" s="18">
        <f t="shared" si="32"/>
        <v>0</v>
      </c>
      <c r="D319" s="18">
        <f t="shared" si="26"/>
        <v>0</v>
      </c>
      <c r="E319" s="18">
        <f t="shared" si="28"/>
        <v>0</v>
      </c>
      <c r="F319" s="18">
        <f>SUM($D$12:D319,$E$12:E319)</f>
        <v>212033.75918252787</v>
      </c>
      <c r="G319" s="18">
        <f>SUM($E$12:E319)</f>
        <v>112033.75918252794</v>
      </c>
      <c r="H319" s="34">
        <f t="shared" si="33"/>
        <v>0</v>
      </c>
    </row>
    <row r="320" spans="1:8" ht="15" customHeight="1">
      <c r="A320" s="35">
        <v>26</v>
      </c>
      <c r="B320" s="11">
        <f t="shared" si="31"/>
        <v>308</v>
      </c>
      <c r="C320" s="18">
        <f t="shared" si="32"/>
        <v>0</v>
      </c>
      <c r="D320" s="18">
        <f t="shared" si="26"/>
        <v>0</v>
      </c>
      <c r="E320" s="18">
        <f t="shared" si="28"/>
        <v>0</v>
      </c>
      <c r="F320" s="18">
        <f>SUM($D$12:D320,$E$12:E320)</f>
        <v>212033.75918252787</v>
      </c>
      <c r="G320" s="18">
        <f>SUM($E$12:E320)</f>
        <v>112033.75918252794</v>
      </c>
      <c r="H320" s="34">
        <f t="shared" si="33"/>
        <v>0</v>
      </c>
    </row>
    <row r="321" spans="1:8" ht="15" customHeight="1">
      <c r="A321" s="35">
        <v>26</v>
      </c>
      <c r="B321" s="11">
        <f t="shared" si="31"/>
        <v>309</v>
      </c>
      <c r="C321" s="18">
        <f t="shared" si="32"/>
        <v>0</v>
      </c>
      <c r="D321" s="18">
        <f t="shared" si="26"/>
        <v>0</v>
      </c>
      <c r="E321" s="18">
        <f t="shared" si="28"/>
        <v>0</v>
      </c>
      <c r="F321" s="18">
        <f>SUM($D$12:D321,$E$12:E321)</f>
        <v>212033.75918252787</v>
      </c>
      <c r="G321" s="18">
        <f>SUM($E$12:E321)</f>
        <v>112033.75918252794</v>
      </c>
      <c r="H321" s="34">
        <f t="shared" si="33"/>
        <v>0</v>
      </c>
    </row>
    <row r="322" spans="1:8" ht="15" customHeight="1">
      <c r="A322" s="35">
        <v>26</v>
      </c>
      <c r="B322" s="11">
        <f t="shared" si="31"/>
        <v>310</v>
      </c>
      <c r="C322" s="18">
        <f t="shared" si="32"/>
        <v>0</v>
      </c>
      <c r="D322" s="18">
        <f t="shared" si="26"/>
        <v>0</v>
      </c>
      <c r="E322" s="18">
        <f t="shared" si="28"/>
        <v>0</v>
      </c>
      <c r="F322" s="18">
        <f>SUM($D$12:D322,$E$12:E322)</f>
        <v>212033.75918252787</v>
      </c>
      <c r="G322" s="18">
        <f>SUM($E$12:E322)</f>
        <v>112033.75918252794</v>
      </c>
      <c r="H322" s="34">
        <f t="shared" si="33"/>
        <v>0</v>
      </c>
    </row>
    <row r="323" spans="1:8" ht="15" customHeight="1">
      <c r="A323" s="35">
        <v>26</v>
      </c>
      <c r="B323" s="11">
        <f t="shared" si="31"/>
        <v>311</v>
      </c>
      <c r="C323" s="18">
        <f t="shared" si="32"/>
        <v>0</v>
      </c>
      <c r="D323" s="18">
        <f t="shared" si="26"/>
        <v>0</v>
      </c>
      <c r="E323" s="18">
        <f t="shared" si="28"/>
        <v>0</v>
      </c>
      <c r="F323" s="18">
        <f>SUM($D$12:D323,$E$12:E323)</f>
        <v>212033.75918252787</v>
      </c>
      <c r="G323" s="18">
        <f>SUM($E$12:E323)</f>
        <v>112033.75918252794</v>
      </c>
      <c r="H323" s="34">
        <f t="shared" si="33"/>
        <v>0</v>
      </c>
    </row>
    <row r="324" spans="1:8" ht="15" customHeight="1">
      <c r="A324" s="35">
        <v>26</v>
      </c>
      <c r="B324" s="11">
        <f t="shared" si="31"/>
        <v>312</v>
      </c>
      <c r="C324" s="18">
        <f t="shared" si="32"/>
        <v>0</v>
      </c>
      <c r="D324" s="18">
        <f t="shared" si="26"/>
        <v>0</v>
      </c>
      <c r="E324" s="18">
        <f t="shared" si="28"/>
        <v>0</v>
      </c>
      <c r="F324" s="18">
        <f>SUM($D$12:D324,$E$12:E324)</f>
        <v>212033.75918252787</v>
      </c>
      <c r="G324" s="18">
        <f>SUM($E$12:E324)</f>
        <v>112033.75918252794</v>
      </c>
      <c r="H324" s="34">
        <f t="shared" si="33"/>
        <v>0</v>
      </c>
    </row>
    <row r="325" spans="1:8" ht="15" customHeight="1">
      <c r="A325" s="35">
        <v>27</v>
      </c>
      <c r="B325" s="11">
        <f t="shared" si="31"/>
        <v>313</v>
      </c>
      <c r="C325" s="18">
        <f t="shared" si="32"/>
        <v>0</v>
      </c>
      <c r="D325" s="18">
        <f t="shared" si="26"/>
        <v>0</v>
      </c>
      <c r="E325" s="18">
        <f t="shared" si="28"/>
        <v>0</v>
      </c>
      <c r="F325" s="18">
        <f>SUM($D$12:D325,$E$12:E325)</f>
        <v>212033.75918252787</v>
      </c>
      <c r="G325" s="18">
        <f>SUM($E$12:E325)</f>
        <v>112033.75918252794</v>
      </c>
      <c r="H325" s="34">
        <f t="shared" si="33"/>
        <v>0</v>
      </c>
    </row>
    <row r="326" spans="1:8" ht="15" customHeight="1">
      <c r="A326" s="35">
        <v>27</v>
      </c>
      <c r="B326" s="11">
        <f t="shared" si="31"/>
        <v>314</v>
      </c>
      <c r="C326" s="18">
        <f t="shared" si="32"/>
        <v>0</v>
      </c>
      <c r="D326" s="18">
        <f t="shared" si="26"/>
        <v>0</v>
      </c>
      <c r="E326" s="18">
        <f t="shared" si="28"/>
        <v>0</v>
      </c>
      <c r="F326" s="18">
        <f>SUM($D$12:D326,$E$12:E326)</f>
        <v>212033.75918252787</v>
      </c>
      <c r="G326" s="18">
        <f>SUM($E$12:E326)</f>
        <v>112033.75918252794</v>
      </c>
      <c r="H326" s="34">
        <f t="shared" si="33"/>
        <v>0</v>
      </c>
    </row>
    <row r="327" spans="1:8" ht="15" customHeight="1">
      <c r="A327" s="35">
        <v>27</v>
      </c>
      <c r="B327" s="11">
        <f t="shared" si="31"/>
        <v>315</v>
      </c>
      <c r="C327" s="18">
        <f t="shared" si="32"/>
        <v>0</v>
      </c>
      <c r="D327" s="18">
        <f t="shared" si="26"/>
        <v>0</v>
      </c>
      <c r="E327" s="18">
        <f t="shared" si="28"/>
        <v>0</v>
      </c>
      <c r="F327" s="18">
        <f>SUM($D$12:D327,$E$12:E327)</f>
        <v>212033.75918252787</v>
      </c>
      <c r="G327" s="18">
        <f>SUM($E$12:E327)</f>
        <v>112033.75918252794</v>
      </c>
      <c r="H327" s="34">
        <f t="shared" si="33"/>
        <v>0</v>
      </c>
    </row>
    <row r="328" spans="1:8" ht="15" customHeight="1">
      <c r="A328" s="35">
        <v>27</v>
      </c>
      <c r="B328" s="11">
        <f t="shared" si="31"/>
        <v>316</v>
      </c>
      <c r="C328" s="18">
        <f t="shared" si="32"/>
        <v>0</v>
      </c>
      <c r="D328" s="18">
        <f t="shared" si="26"/>
        <v>0</v>
      </c>
      <c r="E328" s="18">
        <f t="shared" si="28"/>
        <v>0</v>
      </c>
      <c r="F328" s="18">
        <f>SUM($D$12:D328,$E$12:E328)</f>
        <v>212033.75918252787</v>
      </c>
      <c r="G328" s="18">
        <f>SUM($E$12:E328)</f>
        <v>112033.75918252794</v>
      </c>
      <c r="H328" s="34">
        <f t="shared" si="33"/>
        <v>0</v>
      </c>
    </row>
    <row r="329" spans="1:8" ht="15" customHeight="1">
      <c r="A329" s="35">
        <v>27</v>
      </c>
      <c r="B329" s="11">
        <f t="shared" si="31"/>
        <v>317</v>
      </c>
      <c r="C329" s="18">
        <f t="shared" si="32"/>
        <v>0</v>
      </c>
      <c r="D329" s="18">
        <f t="shared" si="26"/>
        <v>0</v>
      </c>
      <c r="E329" s="18">
        <f t="shared" si="28"/>
        <v>0</v>
      </c>
      <c r="F329" s="18">
        <f>SUM($D$12:D329,$E$12:E329)</f>
        <v>212033.75918252787</v>
      </c>
      <c r="G329" s="18">
        <f>SUM($E$12:E329)</f>
        <v>112033.75918252794</v>
      </c>
      <c r="H329" s="34">
        <f t="shared" si="33"/>
        <v>0</v>
      </c>
    </row>
    <row r="330" spans="1:8" ht="15" customHeight="1">
      <c r="A330" s="35">
        <v>27</v>
      </c>
      <c r="B330" s="11">
        <f t="shared" si="31"/>
        <v>318</v>
      </c>
      <c r="C330" s="18">
        <f t="shared" si="32"/>
        <v>0</v>
      </c>
      <c r="D330" s="18">
        <f t="shared" si="26"/>
        <v>0</v>
      </c>
      <c r="E330" s="18">
        <f t="shared" si="28"/>
        <v>0</v>
      </c>
      <c r="F330" s="18">
        <f>SUM($D$12:D330,$E$12:E330)</f>
        <v>212033.75918252787</v>
      </c>
      <c r="G330" s="18">
        <f>SUM($E$12:E330)</f>
        <v>112033.75918252794</v>
      </c>
      <c r="H330" s="34">
        <f t="shared" si="33"/>
        <v>0</v>
      </c>
    </row>
    <row r="331" spans="1:8" ht="15" customHeight="1">
      <c r="A331" s="35">
        <v>27</v>
      </c>
      <c r="B331" s="11">
        <f t="shared" si="31"/>
        <v>319</v>
      </c>
      <c r="C331" s="18">
        <f t="shared" si="32"/>
        <v>0</v>
      </c>
      <c r="D331" s="18">
        <f t="shared" si="26"/>
        <v>0</v>
      </c>
      <c r="E331" s="18">
        <f t="shared" si="28"/>
        <v>0</v>
      </c>
      <c r="F331" s="18">
        <f>SUM($D$12:D331,$E$12:E331)</f>
        <v>212033.75918252787</v>
      </c>
      <c r="G331" s="18">
        <f>SUM($E$12:E331)</f>
        <v>112033.75918252794</v>
      </c>
      <c r="H331" s="34">
        <f t="shared" si="33"/>
        <v>0</v>
      </c>
    </row>
    <row r="332" spans="1:8" ht="15" customHeight="1">
      <c r="A332" s="35">
        <v>27</v>
      </c>
      <c r="B332" s="11">
        <f t="shared" si="31"/>
        <v>320</v>
      </c>
      <c r="C332" s="18">
        <f t="shared" si="32"/>
        <v>0</v>
      </c>
      <c r="D332" s="18">
        <f t="shared" si="26"/>
        <v>0</v>
      </c>
      <c r="E332" s="18">
        <f t="shared" si="28"/>
        <v>0</v>
      </c>
      <c r="F332" s="18">
        <f>SUM($D$12:D332,$E$12:E332)</f>
        <v>212033.75918252787</v>
      </c>
      <c r="G332" s="18">
        <f>SUM($E$12:E332)</f>
        <v>112033.75918252794</v>
      </c>
      <c r="H332" s="34">
        <f t="shared" si="33"/>
        <v>0</v>
      </c>
    </row>
    <row r="333" spans="1:8" ht="15" customHeight="1">
      <c r="A333" s="35">
        <v>27</v>
      </c>
      <c r="B333" s="11">
        <f t="shared" si="31"/>
        <v>321</v>
      </c>
      <c r="C333" s="18">
        <f t="shared" si="32"/>
        <v>0</v>
      </c>
      <c r="D333" s="18">
        <f t="shared" si="26"/>
        <v>0</v>
      </c>
      <c r="E333" s="18">
        <f t="shared" si="28"/>
        <v>0</v>
      </c>
      <c r="F333" s="18">
        <f>SUM($D$12:D333,$E$12:E333)</f>
        <v>212033.75918252787</v>
      </c>
      <c r="G333" s="18">
        <f>SUM($E$12:E333)</f>
        <v>112033.75918252794</v>
      </c>
      <c r="H333" s="34">
        <f t="shared" si="33"/>
        <v>0</v>
      </c>
    </row>
    <row r="334" spans="1:8" ht="15" customHeight="1">
      <c r="A334" s="35">
        <v>27</v>
      </c>
      <c r="B334" s="11">
        <f t="shared" si="31"/>
        <v>322</v>
      </c>
      <c r="C334" s="18">
        <f t="shared" si="32"/>
        <v>0</v>
      </c>
      <c r="D334" s="18">
        <f aca="true" t="shared" si="34" ref="D334:D372">IF(H333&gt;0.5,IF(C334&lt;$E$7,C334,$E$7-E334),0)</f>
        <v>0</v>
      </c>
      <c r="E334" s="18">
        <f t="shared" si="28"/>
        <v>0</v>
      </c>
      <c r="F334" s="18">
        <f>SUM($D$12:D334,$E$12:E334)</f>
        <v>212033.75918252787</v>
      </c>
      <c r="G334" s="18">
        <f>SUM($E$12:E334)</f>
        <v>112033.75918252794</v>
      </c>
      <c r="H334" s="34">
        <f t="shared" si="33"/>
        <v>0</v>
      </c>
    </row>
    <row r="335" spans="1:8" ht="15" customHeight="1">
      <c r="A335" s="35">
        <v>27</v>
      </c>
      <c r="B335" s="11">
        <f t="shared" si="31"/>
        <v>323</v>
      </c>
      <c r="C335" s="18">
        <f t="shared" si="32"/>
        <v>0</v>
      </c>
      <c r="D335" s="18">
        <f t="shared" si="34"/>
        <v>0</v>
      </c>
      <c r="E335" s="18">
        <f aca="true" t="shared" si="35" ref="E335:E372">IF(H334&gt;0.5,C335*$E$4/12,0)</f>
        <v>0</v>
      </c>
      <c r="F335" s="18">
        <f>SUM($D$12:D335,$E$12:E335)</f>
        <v>212033.75918252787</v>
      </c>
      <c r="G335" s="18">
        <f>SUM($E$12:E335)</f>
        <v>112033.75918252794</v>
      </c>
      <c r="H335" s="34">
        <f t="shared" si="33"/>
        <v>0</v>
      </c>
    </row>
    <row r="336" spans="1:8" ht="15" customHeight="1">
      <c r="A336" s="35">
        <v>27</v>
      </c>
      <c r="B336" s="11">
        <f t="shared" si="31"/>
        <v>324</v>
      </c>
      <c r="C336" s="18">
        <f t="shared" si="32"/>
        <v>0</v>
      </c>
      <c r="D336" s="18">
        <f t="shared" si="34"/>
        <v>0</v>
      </c>
      <c r="E336" s="18">
        <f t="shared" si="35"/>
        <v>0</v>
      </c>
      <c r="F336" s="18">
        <f>SUM($D$12:D336,$E$12:E336)</f>
        <v>212033.75918252787</v>
      </c>
      <c r="G336" s="18">
        <f>SUM($E$12:E336)</f>
        <v>112033.75918252794</v>
      </c>
      <c r="H336" s="34">
        <f t="shared" si="33"/>
        <v>0</v>
      </c>
    </row>
    <row r="337" spans="1:8" ht="15" customHeight="1">
      <c r="A337" s="35">
        <v>28</v>
      </c>
      <c r="B337" s="11">
        <f t="shared" si="31"/>
        <v>325</v>
      </c>
      <c r="C337" s="18">
        <f t="shared" si="32"/>
        <v>0</v>
      </c>
      <c r="D337" s="18">
        <f t="shared" si="34"/>
        <v>0</v>
      </c>
      <c r="E337" s="18">
        <f t="shared" si="35"/>
        <v>0</v>
      </c>
      <c r="F337" s="18">
        <f>SUM($D$12:D337,$E$12:E337)</f>
        <v>212033.75918252787</v>
      </c>
      <c r="G337" s="18">
        <f>SUM($E$12:E337)</f>
        <v>112033.75918252794</v>
      </c>
      <c r="H337" s="34">
        <f t="shared" si="33"/>
        <v>0</v>
      </c>
    </row>
    <row r="338" spans="1:8" ht="15" customHeight="1">
      <c r="A338" s="35">
        <v>28</v>
      </c>
      <c r="B338" s="11">
        <f t="shared" si="31"/>
        <v>326</v>
      </c>
      <c r="C338" s="18">
        <f t="shared" si="32"/>
        <v>0</v>
      </c>
      <c r="D338" s="18">
        <f t="shared" si="34"/>
        <v>0</v>
      </c>
      <c r="E338" s="18">
        <f t="shared" si="35"/>
        <v>0</v>
      </c>
      <c r="F338" s="18">
        <f>SUM($D$12:D338,$E$12:E338)</f>
        <v>212033.75918252787</v>
      </c>
      <c r="G338" s="18">
        <f>SUM($E$12:E338)</f>
        <v>112033.75918252794</v>
      </c>
      <c r="H338" s="34">
        <f t="shared" si="33"/>
        <v>0</v>
      </c>
    </row>
    <row r="339" spans="1:8" ht="15" customHeight="1">
      <c r="A339" s="35">
        <v>28</v>
      </c>
      <c r="B339" s="11">
        <f t="shared" si="31"/>
        <v>327</v>
      </c>
      <c r="C339" s="18">
        <f t="shared" si="32"/>
        <v>0</v>
      </c>
      <c r="D339" s="18">
        <f t="shared" si="34"/>
        <v>0</v>
      </c>
      <c r="E339" s="18">
        <f t="shared" si="35"/>
        <v>0</v>
      </c>
      <c r="F339" s="18">
        <f>SUM($D$12:D339,$E$12:E339)</f>
        <v>212033.75918252787</v>
      </c>
      <c r="G339" s="18">
        <f>SUM($E$12:E339)</f>
        <v>112033.75918252794</v>
      </c>
      <c r="H339" s="34">
        <f t="shared" si="33"/>
        <v>0</v>
      </c>
    </row>
    <row r="340" spans="1:8" ht="15" customHeight="1">
      <c r="A340" s="35">
        <v>28</v>
      </c>
      <c r="B340" s="11">
        <f t="shared" si="31"/>
        <v>328</v>
      </c>
      <c r="C340" s="18">
        <f t="shared" si="32"/>
        <v>0</v>
      </c>
      <c r="D340" s="18">
        <f t="shared" si="34"/>
        <v>0</v>
      </c>
      <c r="E340" s="18">
        <f t="shared" si="35"/>
        <v>0</v>
      </c>
      <c r="F340" s="18">
        <f>SUM($D$12:D340,$E$12:E340)</f>
        <v>212033.75918252787</v>
      </c>
      <c r="G340" s="18">
        <f>SUM($E$12:E340)</f>
        <v>112033.75918252794</v>
      </c>
      <c r="H340" s="34">
        <f t="shared" si="33"/>
        <v>0</v>
      </c>
    </row>
    <row r="341" spans="1:8" ht="15" customHeight="1">
      <c r="A341" s="35">
        <v>28</v>
      </c>
      <c r="B341" s="11">
        <f t="shared" si="31"/>
        <v>329</v>
      </c>
      <c r="C341" s="18">
        <f t="shared" si="32"/>
        <v>0</v>
      </c>
      <c r="D341" s="18">
        <f t="shared" si="34"/>
        <v>0</v>
      </c>
      <c r="E341" s="18">
        <f t="shared" si="35"/>
        <v>0</v>
      </c>
      <c r="F341" s="18">
        <f>SUM($D$12:D341,$E$12:E341)</f>
        <v>212033.75918252787</v>
      </c>
      <c r="G341" s="18">
        <f>SUM($E$12:E341)</f>
        <v>112033.75918252794</v>
      </c>
      <c r="H341" s="34">
        <f t="shared" si="33"/>
        <v>0</v>
      </c>
    </row>
    <row r="342" spans="1:8" ht="15" customHeight="1">
      <c r="A342" s="35">
        <v>28</v>
      </c>
      <c r="B342" s="11">
        <f t="shared" si="31"/>
        <v>330</v>
      </c>
      <c r="C342" s="18">
        <f t="shared" si="32"/>
        <v>0</v>
      </c>
      <c r="D342" s="18">
        <f t="shared" si="34"/>
        <v>0</v>
      </c>
      <c r="E342" s="18">
        <f t="shared" si="35"/>
        <v>0</v>
      </c>
      <c r="F342" s="18">
        <f>SUM($D$12:D342,$E$12:E342)</f>
        <v>212033.75918252787</v>
      </c>
      <c r="G342" s="18">
        <f>SUM($E$12:E342)</f>
        <v>112033.75918252794</v>
      </c>
      <c r="H342" s="34">
        <f t="shared" si="33"/>
        <v>0</v>
      </c>
    </row>
    <row r="343" spans="1:8" ht="15" customHeight="1">
      <c r="A343" s="35">
        <v>28</v>
      </c>
      <c r="B343" s="11">
        <f t="shared" si="31"/>
        <v>331</v>
      </c>
      <c r="C343" s="18">
        <f t="shared" si="32"/>
        <v>0</v>
      </c>
      <c r="D343" s="18">
        <f t="shared" si="34"/>
        <v>0</v>
      </c>
      <c r="E343" s="18">
        <f t="shared" si="35"/>
        <v>0</v>
      </c>
      <c r="F343" s="18">
        <f>SUM($D$12:D343,$E$12:E343)</f>
        <v>212033.75918252787</v>
      </c>
      <c r="G343" s="18">
        <f>SUM($E$12:E343)</f>
        <v>112033.75918252794</v>
      </c>
      <c r="H343" s="34">
        <f t="shared" si="33"/>
        <v>0</v>
      </c>
    </row>
    <row r="344" spans="1:8" ht="15" customHeight="1">
      <c r="A344" s="35">
        <v>28</v>
      </c>
      <c r="B344" s="11">
        <f t="shared" si="31"/>
        <v>332</v>
      </c>
      <c r="C344" s="18">
        <f t="shared" si="32"/>
        <v>0</v>
      </c>
      <c r="D344" s="18">
        <f t="shared" si="34"/>
        <v>0</v>
      </c>
      <c r="E344" s="18">
        <f t="shared" si="35"/>
        <v>0</v>
      </c>
      <c r="F344" s="18">
        <f>SUM($D$12:D344,$E$12:E344)</f>
        <v>212033.75918252787</v>
      </c>
      <c r="G344" s="18">
        <f>SUM($E$12:E344)</f>
        <v>112033.75918252794</v>
      </c>
      <c r="H344" s="34">
        <f t="shared" si="33"/>
        <v>0</v>
      </c>
    </row>
    <row r="345" spans="1:8" ht="15" customHeight="1">
      <c r="A345" s="35">
        <v>28</v>
      </c>
      <c r="B345" s="11">
        <f t="shared" si="31"/>
        <v>333</v>
      </c>
      <c r="C345" s="18">
        <f t="shared" si="32"/>
        <v>0</v>
      </c>
      <c r="D345" s="18">
        <f t="shared" si="34"/>
        <v>0</v>
      </c>
      <c r="E345" s="18">
        <f t="shared" si="35"/>
        <v>0</v>
      </c>
      <c r="F345" s="18">
        <f>SUM($D$12:D345,$E$12:E345)</f>
        <v>212033.75918252787</v>
      </c>
      <c r="G345" s="18">
        <f>SUM($E$12:E345)</f>
        <v>112033.75918252794</v>
      </c>
      <c r="H345" s="34">
        <f t="shared" si="33"/>
        <v>0</v>
      </c>
    </row>
    <row r="346" spans="1:8" ht="15" customHeight="1">
      <c r="A346" s="35">
        <v>28</v>
      </c>
      <c r="B346" s="11">
        <f t="shared" si="31"/>
        <v>334</v>
      </c>
      <c r="C346" s="18">
        <f t="shared" si="32"/>
        <v>0</v>
      </c>
      <c r="D346" s="18">
        <f t="shared" si="34"/>
        <v>0</v>
      </c>
      <c r="E346" s="18">
        <f t="shared" si="35"/>
        <v>0</v>
      </c>
      <c r="F346" s="18">
        <f>SUM($D$12:D346,$E$12:E346)</f>
        <v>212033.75918252787</v>
      </c>
      <c r="G346" s="18">
        <f>SUM($E$12:E346)</f>
        <v>112033.75918252794</v>
      </c>
      <c r="H346" s="34">
        <f t="shared" si="33"/>
        <v>0</v>
      </c>
    </row>
    <row r="347" spans="1:8" ht="15" customHeight="1">
      <c r="A347" s="35">
        <v>28</v>
      </c>
      <c r="B347" s="11">
        <f t="shared" si="31"/>
        <v>335</v>
      </c>
      <c r="C347" s="18">
        <f t="shared" si="32"/>
        <v>0</v>
      </c>
      <c r="D347" s="18">
        <f t="shared" si="34"/>
        <v>0</v>
      </c>
      <c r="E347" s="18">
        <f t="shared" si="35"/>
        <v>0</v>
      </c>
      <c r="F347" s="18">
        <f>SUM($D$12:D347,$E$12:E347)</f>
        <v>212033.75918252787</v>
      </c>
      <c r="G347" s="18">
        <f>SUM($E$12:E347)</f>
        <v>112033.75918252794</v>
      </c>
      <c r="H347" s="34">
        <f t="shared" si="33"/>
        <v>0</v>
      </c>
    </row>
    <row r="348" spans="1:8" ht="15" customHeight="1">
      <c r="A348" s="35">
        <v>28</v>
      </c>
      <c r="B348" s="11">
        <f t="shared" si="31"/>
        <v>336</v>
      </c>
      <c r="C348" s="18">
        <f t="shared" si="32"/>
        <v>0</v>
      </c>
      <c r="D348" s="18">
        <f t="shared" si="34"/>
        <v>0</v>
      </c>
      <c r="E348" s="18">
        <f t="shared" si="35"/>
        <v>0</v>
      </c>
      <c r="F348" s="18">
        <f>SUM($D$12:D348,$E$12:E348)</f>
        <v>212033.75918252787</v>
      </c>
      <c r="G348" s="18">
        <f>SUM($E$12:E348)</f>
        <v>112033.75918252794</v>
      </c>
      <c r="H348" s="34">
        <f t="shared" si="33"/>
        <v>0</v>
      </c>
    </row>
    <row r="349" spans="1:8" ht="15" customHeight="1">
      <c r="A349" s="35">
        <v>29</v>
      </c>
      <c r="B349" s="11">
        <f t="shared" si="31"/>
        <v>337</v>
      </c>
      <c r="C349" s="18">
        <f t="shared" si="32"/>
        <v>0</v>
      </c>
      <c r="D349" s="18">
        <f t="shared" si="34"/>
        <v>0</v>
      </c>
      <c r="E349" s="18">
        <f t="shared" si="35"/>
        <v>0</v>
      </c>
      <c r="F349" s="18">
        <f>SUM($D$12:D349,$E$12:E349)</f>
        <v>212033.75918252787</v>
      </c>
      <c r="G349" s="18">
        <f>SUM($E$12:E349)</f>
        <v>112033.75918252794</v>
      </c>
      <c r="H349" s="34">
        <f t="shared" si="33"/>
        <v>0</v>
      </c>
    </row>
    <row r="350" spans="1:8" ht="15" customHeight="1">
      <c r="A350" s="35">
        <v>29</v>
      </c>
      <c r="B350" s="11">
        <f t="shared" si="31"/>
        <v>338</v>
      </c>
      <c r="C350" s="18">
        <f t="shared" si="32"/>
        <v>0</v>
      </c>
      <c r="D350" s="18">
        <f t="shared" si="34"/>
        <v>0</v>
      </c>
      <c r="E350" s="18">
        <f t="shared" si="35"/>
        <v>0</v>
      </c>
      <c r="F350" s="18">
        <f>SUM($D$12:D350,$E$12:E350)</f>
        <v>212033.75918252787</v>
      </c>
      <c r="G350" s="18">
        <f>SUM($E$12:E350)</f>
        <v>112033.75918252794</v>
      </c>
      <c r="H350" s="34">
        <f t="shared" si="33"/>
        <v>0</v>
      </c>
    </row>
    <row r="351" spans="1:8" ht="15" customHeight="1">
      <c r="A351" s="35">
        <v>29</v>
      </c>
      <c r="B351" s="11">
        <f t="shared" si="31"/>
        <v>339</v>
      </c>
      <c r="C351" s="18">
        <f t="shared" si="32"/>
        <v>0</v>
      </c>
      <c r="D351" s="18">
        <f t="shared" si="34"/>
        <v>0</v>
      </c>
      <c r="E351" s="18">
        <f t="shared" si="35"/>
        <v>0</v>
      </c>
      <c r="F351" s="18">
        <f>SUM($D$12:D351,$E$12:E351)</f>
        <v>212033.75918252787</v>
      </c>
      <c r="G351" s="18">
        <f>SUM($E$12:E351)</f>
        <v>112033.75918252794</v>
      </c>
      <c r="H351" s="34">
        <f t="shared" si="33"/>
        <v>0</v>
      </c>
    </row>
    <row r="352" spans="1:8" ht="15" customHeight="1">
      <c r="A352" s="35">
        <v>29</v>
      </c>
      <c r="B352" s="11">
        <f t="shared" si="31"/>
        <v>340</v>
      </c>
      <c r="C352" s="18">
        <f t="shared" si="32"/>
        <v>0</v>
      </c>
      <c r="D352" s="18">
        <f t="shared" si="34"/>
        <v>0</v>
      </c>
      <c r="E352" s="18">
        <f t="shared" si="35"/>
        <v>0</v>
      </c>
      <c r="F352" s="18">
        <f>SUM($D$12:D352,$E$12:E352)</f>
        <v>212033.75918252787</v>
      </c>
      <c r="G352" s="18">
        <f>SUM($E$12:E352)</f>
        <v>112033.75918252794</v>
      </c>
      <c r="H352" s="34">
        <f t="shared" si="33"/>
        <v>0</v>
      </c>
    </row>
    <row r="353" spans="1:8" ht="15" customHeight="1">
      <c r="A353" s="35">
        <v>29</v>
      </c>
      <c r="B353" s="11">
        <f t="shared" si="31"/>
        <v>341</v>
      </c>
      <c r="C353" s="18">
        <f t="shared" si="32"/>
        <v>0</v>
      </c>
      <c r="D353" s="18">
        <f t="shared" si="34"/>
        <v>0</v>
      </c>
      <c r="E353" s="18">
        <f t="shared" si="35"/>
        <v>0</v>
      </c>
      <c r="F353" s="18">
        <f>SUM($D$12:D353,$E$12:E353)</f>
        <v>212033.75918252787</v>
      </c>
      <c r="G353" s="18">
        <f>SUM($E$12:E353)</f>
        <v>112033.75918252794</v>
      </c>
      <c r="H353" s="34">
        <f t="shared" si="33"/>
        <v>0</v>
      </c>
    </row>
    <row r="354" spans="1:8" ht="15" customHeight="1">
      <c r="A354" s="35">
        <v>29</v>
      </c>
      <c r="B354" s="11">
        <f t="shared" si="31"/>
        <v>342</v>
      </c>
      <c r="C354" s="18">
        <f t="shared" si="32"/>
        <v>0</v>
      </c>
      <c r="D354" s="18">
        <f t="shared" si="34"/>
        <v>0</v>
      </c>
      <c r="E354" s="18">
        <f t="shared" si="35"/>
        <v>0</v>
      </c>
      <c r="F354" s="18">
        <f>SUM($D$12:D354,$E$12:E354)</f>
        <v>212033.75918252787</v>
      </c>
      <c r="G354" s="18">
        <f>SUM($E$12:E354)</f>
        <v>112033.75918252794</v>
      </c>
      <c r="H354" s="34">
        <f t="shared" si="33"/>
        <v>0</v>
      </c>
    </row>
    <row r="355" spans="1:8" ht="15" customHeight="1">
      <c r="A355" s="35">
        <v>29</v>
      </c>
      <c r="B355" s="11">
        <f t="shared" si="31"/>
        <v>343</v>
      </c>
      <c r="C355" s="18">
        <f t="shared" si="32"/>
        <v>0</v>
      </c>
      <c r="D355" s="18">
        <f t="shared" si="34"/>
        <v>0</v>
      </c>
      <c r="E355" s="18">
        <f t="shared" si="35"/>
        <v>0</v>
      </c>
      <c r="F355" s="18">
        <f>SUM($D$12:D355,$E$12:E355)</f>
        <v>212033.75918252787</v>
      </c>
      <c r="G355" s="18">
        <f>SUM($E$12:E355)</f>
        <v>112033.75918252794</v>
      </c>
      <c r="H355" s="34">
        <f t="shared" si="33"/>
        <v>0</v>
      </c>
    </row>
    <row r="356" spans="1:8" ht="15" customHeight="1">
      <c r="A356" s="35">
        <v>29</v>
      </c>
      <c r="B356" s="11">
        <f t="shared" si="31"/>
        <v>344</v>
      </c>
      <c r="C356" s="18">
        <f t="shared" si="32"/>
        <v>0</v>
      </c>
      <c r="D356" s="18">
        <f t="shared" si="34"/>
        <v>0</v>
      </c>
      <c r="E356" s="18">
        <f t="shared" si="35"/>
        <v>0</v>
      </c>
      <c r="F356" s="18">
        <f>SUM($D$12:D356,$E$12:E356)</f>
        <v>212033.75918252787</v>
      </c>
      <c r="G356" s="18">
        <f>SUM($E$12:E356)</f>
        <v>112033.75918252794</v>
      </c>
      <c r="H356" s="34">
        <f t="shared" si="33"/>
        <v>0</v>
      </c>
    </row>
    <row r="357" spans="1:8" ht="15" customHeight="1">
      <c r="A357" s="35">
        <v>29</v>
      </c>
      <c r="B357" s="11">
        <f t="shared" si="31"/>
        <v>345</v>
      </c>
      <c r="C357" s="18">
        <f t="shared" si="32"/>
        <v>0</v>
      </c>
      <c r="D357" s="18">
        <f t="shared" si="34"/>
        <v>0</v>
      </c>
      <c r="E357" s="18">
        <f t="shared" si="35"/>
        <v>0</v>
      </c>
      <c r="F357" s="18">
        <f>SUM($D$12:D357,$E$12:E357)</f>
        <v>212033.75918252787</v>
      </c>
      <c r="G357" s="18">
        <f>SUM($E$12:E357)</f>
        <v>112033.75918252794</v>
      </c>
      <c r="H357" s="34">
        <f t="shared" si="33"/>
        <v>0</v>
      </c>
    </row>
    <row r="358" spans="1:8" ht="15" customHeight="1">
      <c r="A358" s="35">
        <v>29</v>
      </c>
      <c r="B358" s="11">
        <f t="shared" si="31"/>
        <v>346</v>
      </c>
      <c r="C358" s="18">
        <f t="shared" si="32"/>
        <v>0</v>
      </c>
      <c r="D358" s="18">
        <f t="shared" si="34"/>
        <v>0</v>
      </c>
      <c r="E358" s="18">
        <f t="shared" si="35"/>
        <v>0</v>
      </c>
      <c r="F358" s="18">
        <f>SUM($D$12:D358,$E$12:E358)</f>
        <v>212033.75918252787</v>
      </c>
      <c r="G358" s="18">
        <f>SUM($E$12:E358)</f>
        <v>112033.75918252794</v>
      </c>
      <c r="H358" s="34">
        <f t="shared" si="33"/>
        <v>0</v>
      </c>
    </row>
    <row r="359" spans="1:8" ht="15" customHeight="1">
      <c r="A359" s="35">
        <v>29</v>
      </c>
      <c r="B359" s="11">
        <f t="shared" si="31"/>
        <v>347</v>
      </c>
      <c r="C359" s="18">
        <f t="shared" si="32"/>
        <v>0</v>
      </c>
      <c r="D359" s="18">
        <f t="shared" si="34"/>
        <v>0</v>
      </c>
      <c r="E359" s="18">
        <f t="shared" si="35"/>
        <v>0</v>
      </c>
      <c r="F359" s="18">
        <f>SUM($D$12:D359,$E$12:E359)</f>
        <v>212033.75918252787</v>
      </c>
      <c r="G359" s="18">
        <f>SUM($E$12:E359)</f>
        <v>112033.75918252794</v>
      </c>
      <c r="H359" s="34">
        <f t="shared" si="33"/>
        <v>0</v>
      </c>
    </row>
    <row r="360" spans="1:8" ht="15" customHeight="1">
      <c r="A360" s="35">
        <v>29</v>
      </c>
      <c r="B360" s="11">
        <f t="shared" si="31"/>
        <v>348</v>
      </c>
      <c r="C360" s="18">
        <f t="shared" si="32"/>
        <v>0</v>
      </c>
      <c r="D360" s="18">
        <f t="shared" si="34"/>
        <v>0</v>
      </c>
      <c r="E360" s="18">
        <f t="shared" si="35"/>
        <v>0</v>
      </c>
      <c r="F360" s="18">
        <f>SUM($D$12:D360,$E$12:E360)</f>
        <v>212033.75918252787</v>
      </c>
      <c r="G360" s="18">
        <f>SUM($E$12:E360)</f>
        <v>112033.75918252794</v>
      </c>
      <c r="H360" s="34">
        <f t="shared" si="33"/>
        <v>0</v>
      </c>
    </row>
    <row r="361" spans="1:8" ht="15" customHeight="1">
      <c r="A361" s="35">
        <v>30</v>
      </c>
      <c r="B361" s="11">
        <f t="shared" si="31"/>
        <v>349</v>
      </c>
      <c r="C361" s="18">
        <f t="shared" si="32"/>
        <v>0</v>
      </c>
      <c r="D361" s="18">
        <f t="shared" si="34"/>
        <v>0</v>
      </c>
      <c r="E361" s="18">
        <f t="shared" si="35"/>
        <v>0</v>
      </c>
      <c r="F361" s="18">
        <f>SUM($D$12:D361,$E$12:E361)</f>
        <v>212033.75918252787</v>
      </c>
      <c r="G361" s="18">
        <f>SUM($E$12:E361)</f>
        <v>112033.75918252794</v>
      </c>
      <c r="H361" s="34">
        <f t="shared" si="33"/>
        <v>0</v>
      </c>
    </row>
    <row r="362" spans="1:8" ht="15" customHeight="1">
      <c r="A362" s="35">
        <v>30</v>
      </c>
      <c r="B362" s="11">
        <f t="shared" si="31"/>
        <v>350</v>
      </c>
      <c r="C362" s="18">
        <f t="shared" si="32"/>
        <v>0</v>
      </c>
      <c r="D362" s="18">
        <f t="shared" si="34"/>
        <v>0</v>
      </c>
      <c r="E362" s="18">
        <f t="shared" si="35"/>
        <v>0</v>
      </c>
      <c r="F362" s="18">
        <f>SUM($D$12:D362,$E$12:E362)</f>
        <v>212033.75918252787</v>
      </c>
      <c r="G362" s="18">
        <f>SUM($E$12:E362)</f>
        <v>112033.75918252794</v>
      </c>
      <c r="H362" s="34">
        <f t="shared" si="33"/>
        <v>0</v>
      </c>
    </row>
    <row r="363" spans="1:8" ht="15" customHeight="1">
      <c r="A363" s="35">
        <v>30</v>
      </c>
      <c r="B363" s="11">
        <f t="shared" si="31"/>
        <v>351</v>
      </c>
      <c r="C363" s="18">
        <f t="shared" si="32"/>
        <v>0</v>
      </c>
      <c r="D363" s="18">
        <f t="shared" si="34"/>
        <v>0</v>
      </c>
      <c r="E363" s="18">
        <f t="shared" si="35"/>
        <v>0</v>
      </c>
      <c r="F363" s="18">
        <f>SUM($D$12:D363,$E$12:E363)</f>
        <v>212033.75918252787</v>
      </c>
      <c r="G363" s="18">
        <f>SUM($E$12:E363)</f>
        <v>112033.75918252794</v>
      </c>
      <c r="H363" s="34">
        <f t="shared" si="33"/>
        <v>0</v>
      </c>
    </row>
    <row r="364" spans="1:8" ht="15" customHeight="1">
      <c r="A364" s="35">
        <v>30</v>
      </c>
      <c r="B364" s="11">
        <f t="shared" si="31"/>
        <v>352</v>
      </c>
      <c r="C364" s="18">
        <f t="shared" si="32"/>
        <v>0</v>
      </c>
      <c r="D364" s="18">
        <f t="shared" si="34"/>
        <v>0</v>
      </c>
      <c r="E364" s="18">
        <f t="shared" si="35"/>
        <v>0</v>
      </c>
      <c r="F364" s="18">
        <f>SUM($D$12:D364,$E$12:E364)</f>
        <v>212033.75918252787</v>
      </c>
      <c r="G364" s="18">
        <f>SUM($E$12:E364)</f>
        <v>112033.75918252794</v>
      </c>
      <c r="H364" s="34">
        <f t="shared" si="33"/>
        <v>0</v>
      </c>
    </row>
    <row r="365" spans="1:8" ht="15" customHeight="1">
      <c r="A365" s="35">
        <v>30</v>
      </c>
      <c r="B365" s="11">
        <f t="shared" si="31"/>
        <v>353</v>
      </c>
      <c r="C365" s="18">
        <f t="shared" si="32"/>
        <v>0</v>
      </c>
      <c r="D365" s="18">
        <f t="shared" si="34"/>
        <v>0</v>
      </c>
      <c r="E365" s="18">
        <f t="shared" si="35"/>
        <v>0</v>
      </c>
      <c r="F365" s="18">
        <f>SUM($D$12:D365,$E$12:E365)</f>
        <v>212033.75918252787</v>
      </c>
      <c r="G365" s="18">
        <f>SUM($E$12:E365)</f>
        <v>112033.75918252794</v>
      </c>
      <c r="H365" s="34">
        <f t="shared" si="33"/>
        <v>0</v>
      </c>
    </row>
    <row r="366" spans="1:8" ht="15" customHeight="1">
      <c r="A366" s="35">
        <v>30</v>
      </c>
      <c r="B366" s="11">
        <f t="shared" si="31"/>
        <v>354</v>
      </c>
      <c r="C366" s="18">
        <f t="shared" si="32"/>
        <v>0</v>
      </c>
      <c r="D366" s="18">
        <f t="shared" si="34"/>
        <v>0</v>
      </c>
      <c r="E366" s="18">
        <f t="shared" si="35"/>
        <v>0</v>
      </c>
      <c r="F366" s="18">
        <f>SUM($D$12:D366,$E$12:E366)</f>
        <v>212033.75918252787</v>
      </c>
      <c r="G366" s="18">
        <f>SUM($E$12:E366)</f>
        <v>112033.75918252794</v>
      </c>
      <c r="H366" s="34">
        <f t="shared" si="33"/>
        <v>0</v>
      </c>
    </row>
    <row r="367" spans="1:8" ht="15" customHeight="1">
      <c r="A367" s="35">
        <v>30</v>
      </c>
      <c r="B367" s="11">
        <f t="shared" si="31"/>
        <v>355</v>
      </c>
      <c r="C367" s="18">
        <f t="shared" si="32"/>
        <v>0</v>
      </c>
      <c r="D367" s="18">
        <f t="shared" si="34"/>
        <v>0</v>
      </c>
      <c r="E367" s="18">
        <f t="shared" si="35"/>
        <v>0</v>
      </c>
      <c r="F367" s="18">
        <f>SUM($D$12:D367,$E$12:E367)</f>
        <v>212033.75918252787</v>
      </c>
      <c r="G367" s="18">
        <f>SUM($E$12:E367)</f>
        <v>112033.75918252794</v>
      </c>
      <c r="H367" s="34">
        <f t="shared" si="33"/>
        <v>0</v>
      </c>
    </row>
    <row r="368" spans="1:8" ht="15" customHeight="1">
      <c r="A368" s="35">
        <v>30</v>
      </c>
      <c r="B368" s="11">
        <f t="shared" si="31"/>
        <v>356</v>
      </c>
      <c r="C368" s="18">
        <f t="shared" si="32"/>
        <v>0</v>
      </c>
      <c r="D368" s="18">
        <f t="shared" si="34"/>
        <v>0</v>
      </c>
      <c r="E368" s="18">
        <f t="shared" si="35"/>
        <v>0</v>
      </c>
      <c r="F368" s="18">
        <f>SUM($D$12:D368,$E$12:E368)</f>
        <v>212033.75918252787</v>
      </c>
      <c r="G368" s="18">
        <f>SUM($E$12:E368)</f>
        <v>112033.75918252794</v>
      </c>
      <c r="H368" s="34">
        <f t="shared" si="33"/>
        <v>0</v>
      </c>
    </row>
    <row r="369" spans="1:8" ht="15" customHeight="1">
      <c r="A369" s="35">
        <v>30</v>
      </c>
      <c r="B369" s="11">
        <f t="shared" si="31"/>
        <v>357</v>
      </c>
      <c r="C369" s="18">
        <f t="shared" si="32"/>
        <v>0</v>
      </c>
      <c r="D369" s="18">
        <f t="shared" si="34"/>
        <v>0</v>
      </c>
      <c r="E369" s="18">
        <f t="shared" si="35"/>
        <v>0</v>
      </c>
      <c r="F369" s="18">
        <f>SUM($D$12:D369,$E$12:E369)</f>
        <v>212033.75918252787</v>
      </c>
      <c r="G369" s="18">
        <f>SUM($E$12:E369)</f>
        <v>112033.75918252794</v>
      </c>
      <c r="H369" s="34">
        <f t="shared" si="33"/>
        <v>0</v>
      </c>
    </row>
    <row r="370" spans="1:8" ht="15" customHeight="1">
      <c r="A370" s="35">
        <v>30</v>
      </c>
      <c r="B370" s="11">
        <f t="shared" si="31"/>
        <v>358</v>
      </c>
      <c r="C370" s="18">
        <f t="shared" si="32"/>
        <v>0</v>
      </c>
      <c r="D370" s="18">
        <f t="shared" si="34"/>
        <v>0</v>
      </c>
      <c r="E370" s="18">
        <f t="shared" si="35"/>
        <v>0</v>
      </c>
      <c r="F370" s="18">
        <f>SUM($D$12:D370,$E$12:E370)</f>
        <v>212033.75918252787</v>
      </c>
      <c r="G370" s="18">
        <f>SUM($E$12:E370)</f>
        <v>112033.75918252794</v>
      </c>
      <c r="H370" s="34">
        <f t="shared" si="33"/>
        <v>0</v>
      </c>
    </row>
    <row r="371" spans="1:8" ht="15" customHeight="1">
      <c r="A371" s="35">
        <v>30</v>
      </c>
      <c r="B371" s="11">
        <f t="shared" si="31"/>
        <v>359</v>
      </c>
      <c r="C371" s="18">
        <f t="shared" si="32"/>
        <v>0</v>
      </c>
      <c r="D371" s="18">
        <f t="shared" si="34"/>
        <v>0</v>
      </c>
      <c r="E371" s="18">
        <f t="shared" si="35"/>
        <v>0</v>
      </c>
      <c r="F371" s="18">
        <f>SUM($D$12:D371,$E$12:E371)</f>
        <v>212033.75918252787</v>
      </c>
      <c r="G371" s="18">
        <f>SUM($E$12:E371)</f>
        <v>112033.75918252794</v>
      </c>
      <c r="H371" s="34">
        <f t="shared" si="33"/>
        <v>0</v>
      </c>
    </row>
    <row r="372" spans="1:8" ht="15" customHeight="1">
      <c r="A372" s="36">
        <v>30</v>
      </c>
      <c r="B372" s="37">
        <f t="shared" si="31"/>
        <v>360</v>
      </c>
      <c r="C372" s="38">
        <f t="shared" si="32"/>
        <v>0</v>
      </c>
      <c r="D372" s="38">
        <f t="shared" si="34"/>
        <v>0</v>
      </c>
      <c r="E372" s="38">
        <f t="shared" si="35"/>
        <v>0</v>
      </c>
      <c r="F372" s="38">
        <f>SUM($D$12:D372,$E$12:E372)</f>
        <v>212033.75918252787</v>
      </c>
      <c r="G372" s="38">
        <f>SUM($E$12:E372)</f>
        <v>112033.75918252794</v>
      </c>
      <c r="H372" s="39">
        <f t="shared" si="33"/>
        <v>0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 topLeftCell="A1">
      <pane ySplit="12" topLeftCell="BM31" activePane="bottomLeft" state="frozen"/>
      <selection pane="topLeft" activeCell="A1" sqref="A1"/>
      <selection pane="bottomLeft" activeCell="H8" sqref="H8"/>
    </sheetView>
  </sheetViews>
  <sheetFormatPr defaultColWidth="9.33203125" defaultRowHeight="15" customHeight="1"/>
  <cols>
    <col min="1" max="1" width="10.83203125" style="11" customWidth="1"/>
    <col min="2" max="7" width="14.83203125" style="11" customWidth="1"/>
    <col min="8" max="8" width="12.66015625" style="40" customWidth="1"/>
    <col min="9" max="16384" width="9.33203125" style="24" customWidth="1"/>
  </cols>
  <sheetData>
    <row r="1" spans="1:9" s="2" customFormat="1" ht="19.5" customHeight="1">
      <c r="A1" s="1" t="s">
        <v>0</v>
      </c>
      <c r="B1" s="6"/>
      <c r="C1" s="6"/>
      <c r="D1" s="6"/>
      <c r="E1" s="6"/>
      <c r="F1" s="6"/>
      <c r="G1" s="6"/>
      <c r="H1" s="7"/>
      <c r="I1" s="20"/>
    </row>
    <row r="2" spans="1:7" ht="15" customHeight="1">
      <c r="A2" s="7"/>
      <c r="B2" s="6"/>
      <c r="C2" s="6"/>
      <c r="D2" s="8"/>
      <c r="E2" s="6"/>
      <c r="G2" s="9"/>
    </row>
    <row r="3" spans="1:8" ht="15" customHeight="1">
      <c r="A3" s="6"/>
      <c r="B3" s="10" t="s">
        <v>2</v>
      </c>
      <c r="D3" s="18">
        <f>'Home Loan Worksheet'!E3</f>
        <v>100000</v>
      </c>
      <c r="E3" s="24"/>
      <c r="F3" s="86" t="s">
        <v>42</v>
      </c>
      <c r="G3" s="12"/>
      <c r="H3" s="41"/>
    </row>
    <row r="4" spans="1:7" ht="15" customHeight="1">
      <c r="A4" s="6"/>
      <c r="B4" s="13" t="s">
        <v>3</v>
      </c>
      <c r="D4" s="43">
        <f>'Home Loan Worksheet'!E4</f>
        <v>0.07</v>
      </c>
      <c r="E4" s="24"/>
      <c r="F4" s="87" t="s">
        <v>38</v>
      </c>
      <c r="G4" s="6"/>
    </row>
    <row r="5" spans="1:7" ht="15" customHeight="1">
      <c r="A5" s="6"/>
      <c r="B5" s="13" t="s">
        <v>100</v>
      </c>
      <c r="D5" s="117">
        <f>'Home Loan Worksheet'!E5</f>
        <v>25</v>
      </c>
      <c r="E5" s="24"/>
      <c r="F5" s="88" t="s">
        <v>39</v>
      </c>
      <c r="G5" s="6"/>
    </row>
    <row r="6" spans="1:7" ht="15" customHeight="1">
      <c r="A6" s="6"/>
      <c r="B6" s="13" t="s">
        <v>4</v>
      </c>
      <c r="D6" s="33">
        <f>'Home Loan Worksheet'!E6</f>
        <v>300</v>
      </c>
      <c r="E6" s="24"/>
      <c r="F6" s="89" t="s">
        <v>40</v>
      </c>
      <c r="G6" s="6"/>
    </row>
    <row r="7" spans="1:7" ht="15" customHeight="1">
      <c r="A7" s="6"/>
      <c r="B7" s="13" t="s">
        <v>5</v>
      </c>
      <c r="D7" s="16">
        <f>'Home Loan Worksheet'!E7</f>
        <v>706.7791972750911</v>
      </c>
      <c r="E7" s="24"/>
      <c r="F7" s="88" t="s">
        <v>41</v>
      </c>
      <c r="G7" s="6"/>
    </row>
    <row r="8" spans="1:7" ht="15" customHeight="1">
      <c r="A8" s="6"/>
      <c r="B8" s="13" t="s">
        <v>6</v>
      </c>
      <c r="D8" s="16">
        <f>'Home Loan Worksheet'!E8</f>
        <v>706.7791972750911</v>
      </c>
      <c r="E8" s="14"/>
      <c r="F8" s="24"/>
      <c r="G8" s="17"/>
    </row>
    <row r="9" spans="1:7" ht="15" customHeight="1">
      <c r="A9" s="7" t="s">
        <v>1</v>
      </c>
      <c r="B9" s="6" t="s">
        <v>98</v>
      </c>
      <c r="C9" s="6"/>
      <c r="D9" s="116">
        <f>F42</f>
        <v>112033.75918252794</v>
      </c>
      <c r="E9" s="14"/>
      <c r="F9" s="6"/>
      <c r="G9" s="6"/>
    </row>
    <row r="10" spans="1:7" ht="15" customHeight="1">
      <c r="A10" s="7"/>
      <c r="D10" s="16"/>
      <c r="E10" s="17"/>
      <c r="F10" s="14"/>
      <c r="G10" s="17"/>
    </row>
    <row r="11" spans="1:8" ht="15" customHeight="1">
      <c r="A11" s="25" t="s">
        <v>8</v>
      </c>
      <c r="B11" s="26" t="s">
        <v>43</v>
      </c>
      <c r="C11" s="26" t="s">
        <v>10</v>
      </c>
      <c r="D11" s="26" t="s">
        <v>11</v>
      </c>
      <c r="E11" s="26" t="s">
        <v>13</v>
      </c>
      <c r="F11" s="28" t="s">
        <v>15</v>
      </c>
      <c r="G11" s="29" t="s">
        <v>46</v>
      </c>
      <c r="H11" s="42"/>
    </row>
    <row r="12" spans="1:8" ht="15" customHeight="1">
      <c r="A12" s="45"/>
      <c r="B12" s="46" t="s">
        <v>44</v>
      </c>
      <c r="C12" s="46" t="s">
        <v>45</v>
      </c>
      <c r="D12" s="46" t="s">
        <v>45</v>
      </c>
      <c r="E12" s="46" t="s">
        <v>14</v>
      </c>
      <c r="F12" s="46" t="s">
        <v>16</v>
      </c>
      <c r="G12" s="47" t="s">
        <v>47</v>
      </c>
      <c r="H12" s="23"/>
    </row>
    <row r="13" spans="1:7" ht="15" customHeight="1">
      <c r="A13" s="32">
        <v>1</v>
      </c>
      <c r="B13" s="18">
        <f>'Home Loan Worksheet'!C13</f>
        <v>100000</v>
      </c>
      <c r="C13" s="18">
        <f>SUM('Home Loan Worksheet'!D13:D24)</f>
        <v>1529.8133975515761</v>
      </c>
      <c r="D13" s="18">
        <f>SUM('Home Loan Worksheet'!E13:E24)</f>
        <v>6951.536969749517</v>
      </c>
      <c r="E13" s="18">
        <f>'Home Loan Worksheet'!F24</f>
        <v>8481.350367301093</v>
      </c>
      <c r="F13" s="18">
        <f>'Home Loan Worksheet'!G24</f>
        <v>6951.536969749517</v>
      </c>
      <c r="G13" s="34">
        <f>'Home Loan Worksheet'!H24</f>
        <v>98470.18660244842</v>
      </c>
    </row>
    <row r="14" spans="1:7" ht="15" customHeight="1">
      <c r="A14" s="32">
        <f>A13+1</f>
        <v>2</v>
      </c>
      <c r="B14" s="18">
        <f>'Home Loan Worksheet'!C25</f>
        <v>98470.18660244842</v>
      </c>
      <c r="C14" s="18">
        <f>SUM('Home Loan Worksheet'!D25:D36)</f>
        <v>1640.4037317555326</v>
      </c>
      <c r="D14" s="18">
        <f>SUM('Home Loan Worksheet'!E25:E36)</f>
        <v>6840.946635545561</v>
      </c>
      <c r="E14" s="18">
        <f>'Home Loan Worksheet'!F36</f>
        <v>16962.700734602186</v>
      </c>
      <c r="F14" s="18">
        <f>'Home Loan Worksheet'!G36</f>
        <v>13792.483605295078</v>
      </c>
      <c r="G14" s="34">
        <f>'Home Loan Worksheet'!H36</f>
        <v>96829.78287069288</v>
      </c>
    </row>
    <row r="15" spans="1:7" ht="15" customHeight="1">
      <c r="A15" s="32">
        <f aca="true" t="shared" si="0" ref="A15:A42">A14+1</f>
        <v>3</v>
      </c>
      <c r="B15" s="18">
        <f>'Home Loan Worksheet'!C37</f>
        <v>96829.78287069288</v>
      </c>
      <c r="C15" s="18">
        <f>SUM('Home Loan Worksheet'!D37:D48)</f>
        <v>1758.9886501610117</v>
      </c>
      <c r="D15" s="18">
        <f>SUM('Home Loan Worksheet'!E37:E48)</f>
        <v>6722.361717140082</v>
      </c>
      <c r="E15" s="18">
        <f>'Home Loan Worksheet'!F48</f>
        <v>25444.051101903286</v>
      </c>
      <c r="F15" s="18">
        <f>'Home Loan Worksheet'!G48</f>
        <v>20514.84532243516</v>
      </c>
      <c r="G15" s="34">
        <f>'Home Loan Worksheet'!H48</f>
        <v>95070.79422053187</v>
      </c>
    </row>
    <row r="16" spans="1:7" ht="15" customHeight="1">
      <c r="A16" s="32">
        <f t="shared" si="0"/>
        <v>4</v>
      </c>
      <c r="B16" s="18">
        <f>'Home Loan Worksheet'!C49</f>
        <v>95070.79422053187</v>
      </c>
      <c r="C16" s="18">
        <f>SUM('Home Loan Worksheet'!D49:D60)</f>
        <v>1886.1460819063514</v>
      </c>
      <c r="D16" s="18">
        <f>SUM('Home Loan Worksheet'!E49:E60)</f>
        <v>6595.204285394742</v>
      </c>
      <c r="E16" s="18">
        <f>'Home Loan Worksheet'!F60</f>
        <v>33925.40146920438</v>
      </c>
      <c r="F16" s="18">
        <f>'Home Loan Worksheet'!G60</f>
        <v>27110.049607829904</v>
      </c>
      <c r="G16" s="34">
        <f>'Home Loan Worksheet'!H60</f>
        <v>93184.64813862552</v>
      </c>
    </row>
    <row r="17" spans="1:7" ht="15" customHeight="1">
      <c r="A17" s="32">
        <f t="shared" si="0"/>
        <v>5</v>
      </c>
      <c r="B17" s="18">
        <f>'Home Loan Worksheet'!C61</f>
        <v>93184.64813862552</v>
      </c>
      <c r="C17" s="18">
        <f>SUM('Home Loan Worksheet'!D61:D72)</f>
        <v>2022.4957346740334</v>
      </c>
      <c r="D17" s="18">
        <f>SUM('Home Loan Worksheet'!E61:E72)</f>
        <v>6458.85463262706</v>
      </c>
      <c r="E17" s="18">
        <f>'Home Loan Worksheet'!F72</f>
        <v>42406.751836505464</v>
      </c>
      <c r="F17" s="18">
        <f>'Home Loan Worksheet'!G72</f>
        <v>33568.90424045697</v>
      </c>
      <c r="G17" s="34">
        <f>'Home Loan Worksheet'!H72</f>
        <v>91162.15240395149</v>
      </c>
    </row>
    <row r="18" spans="1:7" ht="15" customHeight="1">
      <c r="A18" s="32">
        <f t="shared" si="0"/>
        <v>6</v>
      </c>
      <c r="B18" s="18">
        <f>'Home Loan Worksheet'!C73</f>
        <v>91162.15240395149</v>
      </c>
      <c r="C18" s="18">
        <f>SUM('Home Loan Worksheet'!D73:D84)</f>
        <v>2168.702114865013</v>
      </c>
      <c r="D18" s="18">
        <f>SUM('Home Loan Worksheet'!E73:E84)</f>
        <v>6312.64825243608</v>
      </c>
      <c r="E18" s="18">
        <f>'Home Loan Worksheet'!F84</f>
        <v>50888.10220380656</v>
      </c>
      <c r="F18" s="18">
        <f>'Home Loan Worksheet'!G84</f>
        <v>39881.55249289305</v>
      </c>
      <c r="G18" s="34">
        <f>'Home Loan Worksheet'!H84</f>
        <v>88993.45028908645</v>
      </c>
    </row>
    <row r="19" spans="1:7" ht="15" customHeight="1">
      <c r="A19" s="32">
        <f t="shared" si="0"/>
        <v>7</v>
      </c>
      <c r="B19" s="18">
        <f>'Home Loan Worksheet'!C85</f>
        <v>88993.45028908645</v>
      </c>
      <c r="C19" s="18">
        <f>SUM('Home Loan Worksheet'!D85:D96)</f>
        <v>2325.4777661016933</v>
      </c>
      <c r="D19" s="18">
        <f>SUM('Home Loan Worksheet'!E85:E96)</f>
        <v>6155.8726011993995</v>
      </c>
      <c r="E19" s="18">
        <f>'Home Loan Worksheet'!F96</f>
        <v>59369.45257110764</v>
      </c>
      <c r="F19" s="18">
        <f>'Home Loan Worksheet'!G96</f>
        <v>46037.42509409246</v>
      </c>
      <c r="G19" s="34">
        <f>'Home Loan Worksheet'!H96</f>
        <v>86667.97252298477</v>
      </c>
    </row>
    <row r="20" spans="1:7" ht="15" customHeight="1">
      <c r="A20" s="32">
        <f t="shared" si="0"/>
        <v>8</v>
      </c>
      <c r="B20" s="18">
        <f>'Home Loan Worksheet'!C97</f>
        <v>86667.97252298477</v>
      </c>
      <c r="C20" s="18">
        <f>SUM('Home Loan Worksheet'!D97:D108)</f>
        <v>2493.5867418425637</v>
      </c>
      <c r="D20" s="18">
        <f>SUM('Home Loan Worksheet'!E97:E108)</f>
        <v>5987.7636254585295</v>
      </c>
      <c r="E20" s="18">
        <f>'Home Loan Worksheet'!F108</f>
        <v>67850.80293840874</v>
      </c>
      <c r="F20" s="18">
        <f>'Home Loan Worksheet'!G108</f>
        <v>52025.18871955099</v>
      </c>
      <c r="G20" s="34">
        <f>'Home Loan Worksheet'!H108</f>
        <v>84174.38578114219</v>
      </c>
    </row>
    <row r="21" spans="1:7" ht="15" customHeight="1">
      <c r="A21" s="32">
        <f t="shared" si="0"/>
        <v>9</v>
      </c>
      <c r="B21" s="18">
        <f>'Home Loan Worksheet'!C109</f>
        <v>84174.38578114219</v>
      </c>
      <c r="C21" s="18">
        <f>SUM('Home Loan Worksheet'!D109:D120)</f>
        <v>2673.8483290323993</v>
      </c>
      <c r="D21" s="18">
        <f>SUM('Home Loan Worksheet'!E109:E120)</f>
        <v>5807.5020382686935</v>
      </c>
      <c r="E21" s="18">
        <f>'Home Loan Worksheet'!F120</f>
        <v>76332.15330570984</v>
      </c>
      <c r="F21" s="18">
        <f>'Home Loan Worksheet'!G120</f>
        <v>57832.69075781968</v>
      </c>
      <c r="G21" s="34">
        <f>'Home Loan Worksheet'!H120</f>
        <v>81500.53745210983</v>
      </c>
    </row>
    <row r="22" spans="1:7" ht="15" customHeight="1">
      <c r="A22" s="32">
        <f t="shared" si="0"/>
        <v>10</v>
      </c>
      <c r="B22" s="18">
        <f>'Home Loan Worksheet'!C121</f>
        <v>81500.53745210983</v>
      </c>
      <c r="C22" s="18">
        <f>SUM('Home Loan Worksheet'!D121:D132)</f>
        <v>2867.1410409354603</v>
      </c>
      <c r="D22" s="18">
        <f>SUM('Home Loan Worksheet'!E121:E132)</f>
        <v>5614.209326365633</v>
      </c>
      <c r="E22" s="18">
        <f>'Home Loan Worksheet'!F132</f>
        <v>84813.50367301094</v>
      </c>
      <c r="F22" s="18">
        <f>'Home Loan Worksheet'!G132</f>
        <v>63446.90008418532</v>
      </c>
      <c r="G22" s="34">
        <f>'Home Loan Worksheet'!H132</f>
        <v>78633.39641117437</v>
      </c>
    </row>
    <row r="23" spans="1:7" ht="15" customHeight="1">
      <c r="A23" s="32">
        <f t="shared" si="0"/>
        <v>11</v>
      </c>
      <c r="B23" s="18">
        <f>'Home Loan Worksheet'!C133</f>
        <v>78633.39641117437</v>
      </c>
      <c r="C23" s="18">
        <f>SUM('Home Loan Worksheet'!D133:D144)</f>
        <v>3074.406898610917</v>
      </c>
      <c r="D23" s="18">
        <f>SUM('Home Loan Worksheet'!E133:E144)</f>
        <v>5406.943468690176</v>
      </c>
      <c r="E23" s="18">
        <f>'Home Loan Worksheet'!F144</f>
        <v>93294.85404031203</v>
      </c>
      <c r="F23" s="18">
        <f>'Home Loan Worksheet'!G144</f>
        <v>68853.8435528755</v>
      </c>
      <c r="G23" s="34">
        <f>'Home Loan Worksheet'!H144</f>
        <v>75558.98951256344</v>
      </c>
    </row>
    <row r="24" spans="1:7" ht="15" customHeight="1">
      <c r="A24" s="32">
        <f t="shared" si="0"/>
        <v>12</v>
      </c>
      <c r="B24" s="18">
        <f>'Home Loan Worksheet'!C145</f>
        <v>75558.98951256344</v>
      </c>
      <c r="C24" s="18">
        <f>SUM('Home Loan Worksheet'!D145:D156)</f>
        <v>3296.6560218964696</v>
      </c>
      <c r="D24" s="18">
        <f>SUM('Home Loan Worksheet'!E145:E156)</f>
        <v>5184.694345404622</v>
      </c>
      <c r="E24" s="18">
        <f>'Home Loan Worksheet'!F156</f>
        <v>101776.20440761307</v>
      </c>
      <c r="F24" s="18">
        <f>'Home Loan Worksheet'!G156</f>
        <v>74038.53789828012</v>
      </c>
      <c r="G24" s="34">
        <f>'Home Loan Worksheet'!H156</f>
        <v>72262.33349066696</v>
      </c>
    </row>
    <row r="25" spans="1:7" ht="15" customHeight="1">
      <c r="A25" s="32">
        <f t="shared" si="0"/>
        <v>13</v>
      </c>
      <c r="B25" s="18">
        <f>'Home Loan Worksheet'!C157</f>
        <v>72262.33349066696</v>
      </c>
      <c r="C25" s="18">
        <f>SUM('Home Loan Worksheet'!D157:D168)</f>
        <v>3534.9715522745605</v>
      </c>
      <c r="D25" s="18">
        <f>SUM('Home Loan Worksheet'!E157:E168)</f>
        <v>4946.378815026533</v>
      </c>
      <c r="E25" s="18">
        <f>'Home Loan Worksheet'!F168</f>
        <v>110257.55477491417</v>
      </c>
      <c r="F25" s="18">
        <f>'Home Loan Worksheet'!G168</f>
        <v>78984.91671330665</v>
      </c>
      <c r="G25" s="34">
        <f>'Home Loan Worksheet'!H168</f>
        <v>68727.36193839244</v>
      </c>
    </row>
    <row r="26" spans="1:7" ht="15" customHeight="1">
      <c r="A26" s="32">
        <f t="shared" si="0"/>
        <v>14</v>
      </c>
      <c r="B26" s="18">
        <f>'Home Loan Worksheet'!C169</f>
        <v>68727.36193839244</v>
      </c>
      <c r="C26" s="18">
        <f>SUM('Home Loan Worksheet'!D169:D180)</f>
        <v>3790.5149316129796</v>
      </c>
      <c r="D26" s="18">
        <f>SUM('Home Loan Worksheet'!E169:E180)</f>
        <v>4690.835435688113</v>
      </c>
      <c r="E26" s="18">
        <f>'Home Loan Worksheet'!F180</f>
        <v>118738.90514221527</v>
      </c>
      <c r="F26" s="18">
        <f>'Home Loan Worksheet'!G180</f>
        <v>83675.75214899475</v>
      </c>
      <c r="G26" s="34">
        <f>'Home Loan Worksheet'!H180</f>
        <v>64936.847006779484</v>
      </c>
    </row>
    <row r="27" spans="1:7" ht="15" customHeight="1">
      <c r="A27" s="32">
        <f t="shared" si="0"/>
        <v>15</v>
      </c>
      <c r="B27" s="18">
        <f>'Home Loan Worksheet'!C181</f>
        <v>64936.847006779484</v>
      </c>
      <c r="C27" s="18">
        <f>SUM('Home Loan Worksheet'!D181:D192)</f>
        <v>4064.5315625060493</v>
      </c>
      <c r="D27" s="18">
        <f>SUM('Home Loan Worksheet'!E181:E192)</f>
        <v>4416.818804795043</v>
      </c>
      <c r="E27" s="18">
        <f>'Home Loan Worksheet'!F192</f>
        <v>127220.2555095164</v>
      </c>
      <c r="F27" s="18">
        <f>'Home Loan Worksheet'!G192</f>
        <v>88092.57095378981</v>
      </c>
      <c r="G27" s="34">
        <f>'Home Loan Worksheet'!H192</f>
        <v>60872.31544427344</v>
      </c>
    </row>
    <row r="28" spans="1:7" ht="15" customHeight="1">
      <c r="A28" s="32">
        <f t="shared" si="0"/>
        <v>16</v>
      </c>
      <c r="B28" s="18">
        <f>'Home Loan Worksheet'!C193</f>
        <v>60872.31544427344</v>
      </c>
      <c r="C28" s="18">
        <f>SUM('Home Loan Worksheet'!D193:D204)</f>
        <v>4358.356877802333</v>
      </c>
      <c r="D28" s="18">
        <f>SUM('Home Loan Worksheet'!E193:E204)</f>
        <v>4122.99348949876</v>
      </c>
      <c r="E28" s="18">
        <f>'Home Loan Worksheet'!F204</f>
        <v>135701.60587681754</v>
      </c>
      <c r="F28" s="18">
        <f>'Home Loan Worksheet'!G204</f>
        <v>92215.56444328856</v>
      </c>
      <c r="G28" s="34">
        <f>'Home Loan Worksheet'!H204</f>
        <v>56513.9585664711</v>
      </c>
    </row>
    <row r="29" spans="1:7" ht="15" customHeight="1">
      <c r="A29" s="32">
        <f t="shared" si="0"/>
        <v>17</v>
      </c>
      <c r="B29" s="18">
        <f>'Home Loan Worksheet'!C205</f>
        <v>56513.9585664711</v>
      </c>
      <c r="C29" s="18">
        <f>SUM('Home Loan Worksheet'!D205:D216)</f>
        <v>4673.422848898996</v>
      </c>
      <c r="D29" s="18">
        <f>SUM('Home Loan Worksheet'!E205:E216)</f>
        <v>3807.927518402097</v>
      </c>
      <c r="E29" s="18">
        <f>'Home Loan Worksheet'!F216</f>
        <v>144182.95624411857</v>
      </c>
      <c r="F29" s="18">
        <f>'Home Loan Worksheet'!G216</f>
        <v>96023.49196169064</v>
      </c>
      <c r="G29" s="34">
        <f>'Home Loan Worksheet'!H216</f>
        <v>51840.53571757209</v>
      </c>
    </row>
    <row r="30" spans="1:7" ht="15" customHeight="1">
      <c r="A30" s="32">
        <f t="shared" si="0"/>
        <v>18</v>
      </c>
      <c r="B30" s="18">
        <f>'Home Loan Worksheet'!C217</f>
        <v>51840.53571757209</v>
      </c>
      <c r="C30" s="18">
        <f>SUM('Home Loan Worksheet'!D217:D228)</f>
        <v>5011.264964521285</v>
      </c>
      <c r="D30" s="18">
        <f>SUM('Home Loan Worksheet'!E217:E228)</f>
        <v>3470.085402779808</v>
      </c>
      <c r="E30" s="18">
        <f>'Home Loan Worksheet'!F228</f>
        <v>152664.30661141963</v>
      </c>
      <c r="F30" s="18">
        <f>'Home Loan Worksheet'!G228</f>
        <v>99493.57736447046</v>
      </c>
      <c r="G30" s="34">
        <f>'Home Loan Worksheet'!H228</f>
        <v>46829.270753050805</v>
      </c>
    </row>
    <row r="31" spans="1:7" ht="15" customHeight="1">
      <c r="A31" s="32">
        <f t="shared" si="0"/>
        <v>19</v>
      </c>
      <c r="B31" s="18">
        <f>'Home Loan Worksheet'!C229</f>
        <v>46829.270753050805</v>
      </c>
      <c r="C31" s="18">
        <f>SUM('Home Loan Worksheet'!D229:D240)</f>
        <v>5373.529713998549</v>
      </c>
      <c r="D31" s="18">
        <f>SUM('Home Loan Worksheet'!E229:E240)</f>
        <v>3107.820653302544</v>
      </c>
      <c r="E31" s="18">
        <f>'Home Loan Worksheet'!F240</f>
        <v>161145.6569787207</v>
      </c>
      <c r="F31" s="18">
        <f>'Home Loan Worksheet'!G240</f>
        <v>102601.39801777298</v>
      </c>
      <c r="G31" s="34">
        <f>'Home Loan Worksheet'!H240</f>
        <v>41455.74103905225</v>
      </c>
    </row>
    <row r="32" spans="1:7" ht="15" customHeight="1">
      <c r="A32" s="32">
        <f t="shared" si="0"/>
        <v>20</v>
      </c>
      <c r="B32" s="18">
        <f>'Home Loan Worksheet'!C241</f>
        <v>41455.74103905225</v>
      </c>
      <c r="C32" s="18">
        <f>SUM('Home Loan Worksheet'!D241:D252)</f>
        <v>5761.982611506889</v>
      </c>
      <c r="D32" s="18">
        <f>SUM('Home Loan Worksheet'!E241:E252)</f>
        <v>2719.3677557942037</v>
      </c>
      <c r="E32" s="18">
        <f>'Home Loan Worksheet'!F252</f>
        <v>169627.0073460217</v>
      </c>
      <c r="F32" s="18">
        <f>'Home Loan Worksheet'!G252</f>
        <v>105320.76577356718</v>
      </c>
      <c r="G32" s="34">
        <f>'Home Loan Worksheet'!H252</f>
        <v>35693.75842754536</v>
      </c>
    </row>
    <row r="33" spans="1:7" ht="15" customHeight="1">
      <c r="A33" s="32">
        <f t="shared" si="0"/>
        <v>21</v>
      </c>
      <c r="B33" s="18">
        <f>'Home Loan Worksheet'!C253</f>
        <v>35693.75842754536</v>
      </c>
      <c r="C33" s="18">
        <f>SUM('Home Loan Worksheet'!D253:D264)</f>
        <v>6178.516800384946</v>
      </c>
      <c r="D33" s="18">
        <f>SUM('Home Loan Worksheet'!E253:E264)</f>
        <v>2302.833566916146</v>
      </c>
      <c r="E33" s="18">
        <f>'Home Loan Worksheet'!F264</f>
        <v>178108.3577133228</v>
      </c>
      <c r="F33" s="18">
        <f>'Home Loan Worksheet'!G264</f>
        <v>107623.59934048333</v>
      </c>
      <c r="G33" s="34">
        <f>'Home Loan Worksheet'!H264</f>
        <v>29515.241627160412</v>
      </c>
    </row>
    <row r="34" spans="1:7" ht="15" customHeight="1">
      <c r="A34" s="32">
        <f t="shared" si="0"/>
        <v>22</v>
      </c>
      <c r="B34" s="18">
        <f>'Home Loan Worksheet'!C265</f>
        <v>29515.241627160412</v>
      </c>
      <c r="C34" s="18">
        <f>SUM('Home Loan Worksheet'!D265:D276)</f>
        <v>6625.162279456384</v>
      </c>
      <c r="D34" s="18">
        <f>SUM('Home Loan Worksheet'!E265:E276)</f>
        <v>1856.1880878447082</v>
      </c>
      <c r="E34" s="18">
        <f>'Home Loan Worksheet'!F276</f>
        <v>186589.70808062388</v>
      </c>
      <c r="F34" s="18">
        <f>'Home Loan Worksheet'!G276</f>
        <v>109479.78742832804</v>
      </c>
      <c r="G34" s="34">
        <f>'Home Loan Worksheet'!H276</f>
        <v>22890.079347704024</v>
      </c>
    </row>
    <row r="35" spans="1:7" ht="15" customHeight="1">
      <c r="A35" s="32">
        <f t="shared" si="0"/>
        <v>23</v>
      </c>
      <c r="B35" s="18">
        <f>'Home Loan Worksheet'!C277</f>
        <v>22890.079347704024</v>
      </c>
      <c r="C35" s="18">
        <f>SUM('Home Loan Worksheet'!D277:D288)</f>
        <v>7104.09579632397</v>
      </c>
      <c r="D35" s="18">
        <f>SUM('Home Loan Worksheet'!E277:E288)</f>
        <v>1377.2545709771234</v>
      </c>
      <c r="E35" s="18">
        <f>'Home Loan Worksheet'!F288</f>
        <v>195071.05844792502</v>
      </c>
      <c r="F35" s="18">
        <f>'Home Loan Worksheet'!G288</f>
        <v>110857.04199930518</v>
      </c>
      <c r="G35" s="34">
        <f>'Home Loan Worksheet'!H288</f>
        <v>15785.983551380063</v>
      </c>
    </row>
    <row r="36" spans="1:7" ht="15" customHeight="1">
      <c r="A36" s="32">
        <f t="shared" si="0"/>
        <v>24</v>
      </c>
      <c r="B36" s="18">
        <f>'Home Loan Worksheet'!C289</f>
        <v>15785.983551380063</v>
      </c>
      <c r="C36" s="18">
        <f>SUM('Home Loan Worksheet'!D289:D300)</f>
        <v>7617.651455850673</v>
      </c>
      <c r="D36" s="18">
        <f>SUM('Home Loan Worksheet'!E289:E300)</f>
        <v>863.69891145042</v>
      </c>
      <c r="E36" s="18">
        <f>'Home Loan Worksheet'!F300</f>
        <v>203552.40881522623</v>
      </c>
      <c r="F36" s="18">
        <f>'Home Loan Worksheet'!G300</f>
        <v>111720.74091075559</v>
      </c>
      <c r="G36" s="34">
        <f>'Home Loan Worksheet'!H300</f>
        <v>8168.332095529388</v>
      </c>
    </row>
    <row r="37" spans="1:7" ht="15" customHeight="1">
      <c r="A37" s="32">
        <f t="shared" si="0"/>
        <v>25</v>
      </c>
      <c r="B37" s="18">
        <f>'Home Loan Worksheet'!C301</f>
        <v>8168.332095529388</v>
      </c>
      <c r="C37" s="18">
        <f>SUM('Home Loan Worksheet'!D301:D312)</f>
        <v>8168.3320955293875</v>
      </c>
      <c r="D37" s="18">
        <f>SUM('Home Loan Worksheet'!E301:E312)</f>
        <v>313.01827177235333</v>
      </c>
      <c r="E37" s="18">
        <f>'Home Loan Worksheet'!F312</f>
        <v>212033.75918252787</v>
      </c>
      <c r="F37" s="18">
        <f>'Home Loan Worksheet'!G312</f>
        <v>112033.75918252794</v>
      </c>
      <c r="G37" s="34">
        <f>'Home Loan Worksheet'!H312</f>
        <v>0</v>
      </c>
    </row>
    <row r="38" spans="1:7" ht="15" customHeight="1">
      <c r="A38" s="32">
        <f t="shared" si="0"/>
        <v>26</v>
      </c>
      <c r="B38" s="18">
        <f>'Home Loan Worksheet'!C313</f>
        <v>0</v>
      </c>
      <c r="C38" s="18">
        <f>SUM('Home Loan Worksheet'!D313:D324)</f>
        <v>0</v>
      </c>
      <c r="D38" s="18">
        <f>SUM('Home Loan Worksheet'!E313:E324)</f>
        <v>0</v>
      </c>
      <c r="E38" s="18">
        <f>'Home Loan Worksheet'!F324</f>
        <v>212033.75918252787</v>
      </c>
      <c r="F38" s="18">
        <f>'Home Loan Worksheet'!G324</f>
        <v>112033.75918252794</v>
      </c>
      <c r="G38" s="34">
        <f>'Home Loan Worksheet'!H324</f>
        <v>0</v>
      </c>
    </row>
    <row r="39" spans="1:7" ht="15" customHeight="1">
      <c r="A39" s="32">
        <f t="shared" si="0"/>
        <v>27</v>
      </c>
      <c r="B39" s="18">
        <f>'Home Loan Worksheet'!C325</f>
        <v>0</v>
      </c>
      <c r="C39" s="18">
        <f>SUM('Home Loan Worksheet'!D325:D336)</f>
        <v>0</v>
      </c>
      <c r="D39" s="18">
        <f>SUM('Home Loan Worksheet'!E325:E336)</f>
        <v>0</v>
      </c>
      <c r="E39" s="18">
        <f>'Home Loan Worksheet'!F336</f>
        <v>212033.75918252787</v>
      </c>
      <c r="F39" s="18">
        <f>'Home Loan Worksheet'!G336</f>
        <v>112033.75918252794</v>
      </c>
      <c r="G39" s="34">
        <f>'Home Loan Worksheet'!H336</f>
        <v>0</v>
      </c>
    </row>
    <row r="40" spans="1:7" ht="15" customHeight="1">
      <c r="A40" s="32">
        <f t="shared" si="0"/>
        <v>28</v>
      </c>
      <c r="B40" s="18">
        <f>'Home Loan Worksheet'!C337</f>
        <v>0</v>
      </c>
      <c r="C40" s="18">
        <f>SUM('Home Loan Worksheet'!D337:D348)</f>
        <v>0</v>
      </c>
      <c r="D40" s="18">
        <f>SUM('Home Loan Worksheet'!E337:E348)</f>
        <v>0</v>
      </c>
      <c r="E40" s="18">
        <f>'Home Loan Worksheet'!F348</f>
        <v>212033.75918252787</v>
      </c>
      <c r="F40" s="18">
        <f>'Home Loan Worksheet'!G348</f>
        <v>112033.75918252794</v>
      </c>
      <c r="G40" s="34">
        <f>'Home Loan Worksheet'!H348</f>
        <v>0</v>
      </c>
    </row>
    <row r="41" spans="1:7" ht="15" customHeight="1">
      <c r="A41" s="32">
        <f t="shared" si="0"/>
        <v>29</v>
      </c>
      <c r="B41" s="18">
        <f>'Home Loan Worksheet'!C349</f>
        <v>0</v>
      </c>
      <c r="C41" s="18">
        <f>SUM('Home Loan Worksheet'!D349:D360)</f>
        <v>0</v>
      </c>
      <c r="D41" s="18">
        <f>SUM('Home Loan Worksheet'!E349:E360)</f>
        <v>0</v>
      </c>
      <c r="E41" s="18">
        <f>'Home Loan Worksheet'!F360</f>
        <v>212033.75918252787</v>
      </c>
      <c r="F41" s="18">
        <f>'Home Loan Worksheet'!G360</f>
        <v>112033.75918252794</v>
      </c>
      <c r="G41" s="34">
        <f>'Home Loan Worksheet'!H360</f>
        <v>0</v>
      </c>
    </row>
    <row r="42" spans="1:7" ht="15" customHeight="1">
      <c r="A42" s="44">
        <f t="shared" si="0"/>
        <v>30</v>
      </c>
      <c r="B42" s="38">
        <f>'Home Loan Worksheet'!C361</f>
        <v>0</v>
      </c>
      <c r="C42" s="38">
        <f>SUM('Home Loan Worksheet'!D361:D372)</f>
        <v>0</v>
      </c>
      <c r="D42" s="38">
        <f>SUM('Home Loan Worksheet'!E361:E372)</f>
        <v>0</v>
      </c>
      <c r="E42" s="38">
        <f>'Home Loan Worksheet'!F372</f>
        <v>212033.75918252787</v>
      </c>
      <c r="F42" s="38">
        <f>'Home Loan Worksheet'!G372</f>
        <v>112033.75918252794</v>
      </c>
      <c r="G42" s="39">
        <f>'Home Loan Worksheet'!H372</f>
        <v>0</v>
      </c>
    </row>
    <row r="43" spans="1:7" ht="15" customHeight="1">
      <c r="A43" s="33"/>
      <c r="B43" s="18"/>
      <c r="C43" s="18"/>
      <c r="D43" s="18"/>
      <c r="E43" s="18"/>
      <c r="F43" s="18"/>
      <c r="G43" s="18"/>
    </row>
    <row r="44" spans="1:7" ht="15" customHeight="1">
      <c r="A44" s="33"/>
      <c r="B44" s="18"/>
      <c r="C44" s="18"/>
      <c r="D44" s="18"/>
      <c r="E44" s="18"/>
      <c r="F44" s="18"/>
      <c r="G44" s="18"/>
    </row>
    <row r="45" spans="1:7" ht="15" customHeight="1">
      <c r="A45" s="33"/>
      <c r="B45" s="18"/>
      <c r="C45" s="18"/>
      <c r="D45" s="18"/>
      <c r="E45" s="18"/>
      <c r="F45" s="18"/>
      <c r="G45" s="18"/>
    </row>
    <row r="46" spans="1:7" ht="15" customHeight="1">
      <c r="A46" s="33"/>
      <c r="B46" s="18"/>
      <c r="C46" s="18"/>
      <c r="D46" s="18"/>
      <c r="E46" s="18"/>
      <c r="F46" s="18"/>
      <c r="G46" s="18"/>
    </row>
    <row r="47" spans="1:7" ht="15" customHeight="1">
      <c r="A47" s="33"/>
      <c r="B47" s="18"/>
      <c r="C47" s="18"/>
      <c r="D47" s="18"/>
      <c r="E47" s="18"/>
      <c r="F47" s="18"/>
      <c r="G47" s="18"/>
    </row>
    <row r="48" spans="1:7" ht="15" customHeight="1">
      <c r="A48" s="33"/>
      <c r="B48" s="18"/>
      <c r="C48" s="18"/>
      <c r="D48" s="18"/>
      <c r="E48" s="18"/>
      <c r="F48" s="18"/>
      <c r="G48" s="18"/>
    </row>
    <row r="49" spans="1:7" ht="15" customHeight="1">
      <c r="A49" s="33"/>
      <c r="B49" s="18"/>
      <c r="C49" s="18"/>
      <c r="D49" s="18"/>
      <c r="E49" s="18"/>
      <c r="F49" s="18"/>
      <c r="G49" s="18"/>
    </row>
    <row r="50" spans="1:7" ht="15" customHeight="1">
      <c r="A50" s="33"/>
      <c r="B50" s="18"/>
      <c r="C50" s="18"/>
      <c r="D50" s="18"/>
      <c r="E50" s="18"/>
      <c r="F50" s="18"/>
      <c r="G50" s="18"/>
    </row>
    <row r="51" spans="1:7" ht="15" customHeight="1">
      <c r="A51" s="33"/>
      <c r="B51" s="18"/>
      <c r="C51" s="18"/>
      <c r="D51" s="18"/>
      <c r="E51" s="18"/>
      <c r="F51" s="18"/>
      <c r="G51" s="18"/>
    </row>
    <row r="52" spans="1:7" ht="15" customHeight="1">
      <c r="A52" s="33"/>
      <c r="B52" s="18"/>
      <c r="C52" s="18"/>
      <c r="D52" s="18"/>
      <c r="E52" s="18"/>
      <c r="F52" s="18"/>
      <c r="G52" s="18"/>
    </row>
    <row r="53" spans="1:7" ht="15" customHeight="1">
      <c r="A53" s="33"/>
      <c r="B53" s="18"/>
      <c r="C53" s="18"/>
      <c r="D53" s="18"/>
      <c r="E53" s="18"/>
      <c r="F53" s="18"/>
      <c r="G53" s="18"/>
    </row>
    <row r="54" spans="1:7" ht="15" customHeight="1">
      <c r="A54" s="33"/>
      <c r="B54" s="18"/>
      <c r="C54" s="18"/>
      <c r="D54" s="18"/>
      <c r="E54" s="18"/>
      <c r="F54" s="18"/>
      <c r="G54" s="18"/>
    </row>
    <row r="55" spans="1:7" ht="15" customHeight="1">
      <c r="A55" s="33"/>
      <c r="B55" s="18"/>
      <c r="C55" s="18"/>
      <c r="D55" s="18"/>
      <c r="E55" s="18"/>
      <c r="F55" s="18"/>
      <c r="G55" s="18"/>
    </row>
    <row r="56" spans="1:7" ht="15" customHeight="1">
      <c r="A56" s="33"/>
      <c r="B56" s="18"/>
      <c r="C56" s="18"/>
      <c r="D56" s="18"/>
      <c r="E56" s="18"/>
      <c r="F56" s="18"/>
      <c r="G56" s="18"/>
    </row>
    <row r="57" spans="1:7" ht="15" customHeight="1">
      <c r="A57" s="33"/>
      <c r="B57" s="18"/>
      <c r="C57" s="18"/>
      <c r="D57" s="18"/>
      <c r="E57" s="18"/>
      <c r="F57" s="18"/>
      <c r="G57" s="18"/>
    </row>
    <row r="58" spans="1:7" ht="15" customHeight="1">
      <c r="A58" s="33"/>
      <c r="B58" s="18"/>
      <c r="C58" s="18"/>
      <c r="D58" s="18"/>
      <c r="E58" s="18"/>
      <c r="F58" s="18"/>
      <c r="G58" s="18"/>
    </row>
    <row r="59" spans="1:7" ht="15" customHeight="1">
      <c r="A59" s="33"/>
      <c r="B59" s="18"/>
      <c r="C59" s="18"/>
      <c r="D59" s="18"/>
      <c r="E59" s="18"/>
      <c r="F59" s="18"/>
      <c r="G59" s="18"/>
    </row>
    <row r="60" spans="1:7" ht="15" customHeight="1">
      <c r="A60" s="33"/>
      <c r="B60" s="18"/>
      <c r="C60" s="18"/>
      <c r="D60" s="18"/>
      <c r="E60" s="18"/>
      <c r="F60" s="18"/>
      <c r="G60" s="18"/>
    </row>
    <row r="61" spans="1:7" ht="15" customHeight="1">
      <c r="A61" s="33"/>
      <c r="B61" s="18"/>
      <c r="C61" s="18"/>
      <c r="D61" s="18"/>
      <c r="E61" s="18"/>
      <c r="F61" s="18"/>
      <c r="G61" s="18"/>
    </row>
    <row r="62" spans="1:7" ht="15" customHeight="1">
      <c r="A62" s="33"/>
      <c r="B62" s="18"/>
      <c r="C62" s="18"/>
      <c r="D62" s="18"/>
      <c r="E62" s="18"/>
      <c r="F62" s="18"/>
      <c r="G62" s="18"/>
    </row>
    <row r="63" spans="1:7" ht="15" customHeight="1">
      <c r="A63" s="33"/>
      <c r="B63" s="18"/>
      <c r="C63" s="18"/>
      <c r="D63" s="18"/>
      <c r="E63" s="18"/>
      <c r="F63" s="18"/>
      <c r="G63" s="18"/>
    </row>
    <row r="64" spans="1:7" ht="15" customHeight="1">
      <c r="A64" s="33"/>
      <c r="B64" s="18"/>
      <c r="C64" s="18"/>
      <c r="D64" s="18"/>
      <c r="E64" s="18"/>
      <c r="F64" s="18"/>
      <c r="G64" s="18"/>
    </row>
    <row r="65" spans="1:7" ht="15" customHeight="1">
      <c r="A65" s="33"/>
      <c r="B65" s="18"/>
      <c r="C65" s="18"/>
      <c r="D65" s="18"/>
      <c r="E65" s="18"/>
      <c r="F65" s="18"/>
      <c r="G65" s="18"/>
    </row>
    <row r="66" spans="1:7" ht="15" customHeight="1">
      <c r="A66" s="33"/>
      <c r="B66" s="18"/>
      <c r="C66" s="18"/>
      <c r="D66" s="18"/>
      <c r="E66" s="18"/>
      <c r="F66" s="18"/>
      <c r="G66" s="18"/>
    </row>
    <row r="67" spans="1:7" ht="15" customHeight="1">
      <c r="A67" s="33"/>
      <c r="B67" s="18"/>
      <c r="C67" s="18"/>
      <c r="D67" s="18"/>
      <c r="E67" s="18"/>
      <c r="F67" s="18"/>
      <c r="G67" s="18"/>
    </row>
    <row r="68" spans="1:7" ht="15" customHeight="1">
      <c r="A68" s="33"/>
      <c r="B68" s="18"/>
      <c r="C68" s="18"/>
      <c r="D68" s="18"/>
      <c r="E68" s="18"/>
      <c r="F68" s="18"/>
      <c r="G68" s="18"/>
    </row>
    <row r="69" spans="1:7" ht="15" customHeight="1">
      <c r="A69" s="33"/>
      <c r="B69" s="18"/>
      <c r="C69" s="18"/>
      <c r="D69" s="18"/>
      <c r="E69" s="18"/>
      <c r="F69" s="18"/>
      <c r="G69" s="18"/>
    </row>
    <row r="70" spans="1:7" ht="15" customHeight="1">
      <c r="A70" s="33"/>
      <c r="B70" s="18"/>
      <c r="C70" s="18"/>
      <c r="D70" s="18"/>
      <c r="E70" s="18"/>
      <c r="F70" s="18"/>
      <c r="G70" s="18"/>
    </row>
    <row r="71" spans="1:7" ht="15" customHeight="1">
      <c r="A71" s="33"/>
      <c r="B71" s="18"/>
      <c r="C71" s="18"/>
      <c r="D71" s="18"/>
      <c r="E71" s="18"/>
      <c r="F71" s="18"/>
      <c r="G71" s="18"/>
    </row>
    <row r="72" spans="1:7" ht="15" customHeight="1">
      <c r="A72" s="33"/>
      <c r="B72" s="18"/>
      <c r="C72" s="18"/>
      <c r="D72" s="18"/>
      <c r="E72" s="18"/>
      <c r="F72" s="18"/>
      <c r="G72" s="18"/>
    </row>
    <row r="73" spans="1:7" ht="15" customHeight="1">
      <c r="A73" s="33"/>
      <c r="B73" s="18"/>
      <c r="C73" s="18"/>
      <c r="D73" s="18"/>
      <c r="E73" s="18"/>
      <c r="F73" s="18"/>
      <c r="G73" s="18"/>
    </row>
    <row r="74" spans="1:7" ht="15" customHeight="1">
      <c r="A74" s="33"/>
      <c r="B74" s="18"/>
      <c r="C74" s="18"/>
      <c r="D74" s="18"/>
      <c r="E74" s="18"/>
      <c r="F74" s="18"/>
      <c r="G74" s="18"/>
    </row>
    <row r="75" spans="1:7" ht="15" customHeight="1">
      <c r="A75" s="33"/>
      <c r="B75" s="18"/>
      <c r="C75" s="18"/>
      <c r="D75" s="18"/>
      <c r="E75" s="18"/>
      <c r="F75" s="18"/>
      <c r="G75" s="18"/>
    </row>
    <row r="76" spans="1:7" ht="15" customHeight="1">
      <c r="A76" s="33"/>
      <c r="B76" s="18"/>
      <c r="C76" s="18"/>
      <c r="D76" s="18"/>
      <c r="E76" s="18"/>
      <c r="F76" s="18"/>
      <c r="G76" s="18"/>
    </row>
    <row r="77" spans="1:7" ht="15" customHeight="1">
      <c r="A77" s="33"/>
      <c r="B77" s="18"/>
      <c r="C77" s="18"/>
      <c r="D77" s="18"/>
      <c r="E77" s="18"/>
      <c r="F77" s="18"/>
      <c r="G77" s="18"/>
    </row>
    <row r="78" spans="1:7" ht="15" customHeight="1">
      <c r="A78" s="33"/>
      <c r="B78" s="18"/>
      <c r="C78" s="18"/>
      <c r="D78" s="18"/>
      <c r="E78" s="18"/>
      <c r="F78" s="18"/>
      <c r="G78" s="18"/>
    </row>
    <row r="79" spans="1:7" ht="15" customHeight="1">
      <c r="A79" s="33"/>
      <c r="B79" s="18"/>
      <c r="C79" s="18"/>
      <c r="D79" s="18"/>
      <c r="E79" s="18"/>
      <c r="F79" s="18"/>
      <c r="G79" s="18"/>
    </row>
    <row r="80" spans="1:7" ht="15" customHeight="1">
      <c r="A80" s="33"/>
      <c r="B80" s="18"/>
      <c r="C80" s="18"/>
      <c r="D80" s="18"/>
      <c r="E80" s="18"/>
      <c r="F80" s="18"/>
      <c r="G80" s="18"/>
    </row>
    <row r="81" spans="1:7" ht="15" customHeight="1">
      <c r="A81" s="33"/>
      <c r="B81" s="18"/>
      <c r="C81" s="18"/>
      <c r="D81" s="18"/>
      <c r="E81" s="18"/>
      <c r="F81" s="18"/>
      <c r="G81" s="18"/>
    </row>
    <row r="82" spans="1:7" ht="15" customHeight="1">
      <c r="A82" s="33"/>
      <c r="B82" s="18"/>
      <c r="C82" s="18"/>
      <c r="D82" s="18"/>
      <c r="E82" s="18"/>
      <c r="F82" s="18"/>
      <c r="G82" s="18"/>
    </row>
    <row r="83" spans="1:7" ht="15" customHeight="1">
      <c r="A83" s="33"/>
      <c r="B83" s="18"/>
      <c r="C83" s="18"/>
      <c r="D83" s="18"/>
      <c r="E83" s="18"/>
      <c r="F83" s="18"/>
      <c r="G83" s="18"/>
    </row>
    <row r="84" spans="1:7" ht="15" customHeight="1">
      <c r="A84" s="33"/>
      <c r="B84" s="18"/>
      <c r="C84" s="18"/>
      <c r="D84" s="18"/>
      <c r="E84" s="18"/>
      <c r="F84" s="18"/>
      <c r="G84" s="18"/>
    </row>
    <row r="85" spans="1:7" ht="15" customHeight="1">
      <c r="A85" s="33"/>
      <c r="B85" s="18"/>
      <c r="C85" s="18"/>
      <c r="D85" s="18"/>
      <c r="E85" s="18"/>
      <c r="F85" s="18"/>
      <c r="G85" s="18"/>
    </row>
    <row r="86" spans="1:7" ht="15" customHeight="1">
      <c r="A86" s="33"/>
      <c r="B86" s="18"/>
      <c r="C86" s="18"/>
      <c r="D86" s="18"/>
      <c r="E86" s="18"/>
      <c r="F86" s="18"/>
      <c r="G86" s="18"/>
    </row>
    <row r="87" spans="1:7" ht="15" customHeight="1">
      <c r="A87" s="33"/>
      <c r="B87" s="18"/>
      <c r="C87" s="18"/>
      <c r="D87" s="18"/>
      <c r="E87" s="18"/>
      <c r="F87" s="18"/>
      <c r="G87" s="18"/>
    </row>
    <row r="88" spans="1:7" ht="15" customHeight="1">
      <c r="A88" s="33"/>
      <c r="B88" s="18"/>
      <c r="C88" s="18"/>
      <c r="D88" s="18"/>
      <c r="E88" s="18"/>
      <c r="F88" s="18"/>
      <c r="G88" s="18"/>
    </row>
    <row r="89" spans="1:7" ht="15" customHeight="1">
      <c r="A89" s="33"/>
      <c r="B89" s="18"/>
      <c r="C89" s="18"/>
      <c r="D89" s="18"/>
      <c r="E89" s="18"/>
      <c r="F89" s="18"/>
      <c r="G89" s="18"/>
    </row>
    <row r="90" spans="1:7" ht="15" customHeight="1">
      <c r="A90" s="33"/>
      <c r="B90" s="18"/>
      <c r="C90" s="18"/>
      <c r="D90" s="18"/>
      <c r="E90" s="18"/>
      <c r="F90" s="18"/>
      <c r="G90" s="18"/>
    </row>
    <row r="91" spans="1:7" ht="15" customHeight="1">
      <c r="A91" s="33"/>
      <c r="B91" s="18"/>
      <c r="C91" s="18"/>
      <c r="D91" s="18"/>
      <c r="E91" s="18"/>
      <c r="F91" s="18"/>
      <c r="G91" s="18"/>
    </row>
    <row r="92" spans="1:7" ht="15" customHeight="1">
      <c r="A92" s="33"/>
      <c r="B92" s="18"/>
      <c r="C92" s="18"/>
      <c r="D92" s="18"/>
      <c r="E92" s="18"/>
      <c r="F92" s="18"/>
      <c r="G92" s="18"/>
    </row>
    <row r="93" spans="1:7" ht="15" customHeight="1">
      <c r="A93" s="33"/>
      <c r="B93" s="18"/>
      <c r="C93" s="18"/>
      <c r="D93" s="18"/>
      <c r="E93" s="18"/>
      <c r="F93" s="18"/>
      <c r="G93" s="18"/>
    </row>
    <row r="94" spans="1:7" ht="15" customHeight="1">
      <c r="A94" s="33"/>
      <c r="B94" s="18"/>
      <c r="C94" s="18"/>
      <c r="D94" s="18"/>
      <c r="E94" s="18"/>
      <c r="F94" s="18"/>
      <c r="G94" s="18"/>
    </row>
    <row r="95" spans="1:7" ht="15" customHeight="1">
      <c r="A95" s="33"/>
      <c r="B95" s="18"/>
      <c r="C95" s="18"/>
      <c r="D95" s="18"/>
      <c r="E95" s="18"/>
      <c r="F95" s="18"/>
      <c r="G95" s="18"/>
    </row>
    <row r="96" spans="1:7" ht="15" customHeight="1">
      <c r="A96" s="33"/>
      <c r="B96" s="18"/>
      <c r="C96" s="18"/>
      <c r="D96" s="18"/>
      <c r="E96" s="18"/>
      <c r="F96" s="18"/>
      <c r="G96" s="18"/>
    </row>
    <row r="97" spans="1:7" ht="15" customHeight="1">
      <c r="A97" s="33"/>
      <c r="B97" s="18"/>
      <c r="C97" s="18"/>
      <c r="D97" s="18"/>
      <c r="E97" s="18"/>
      <c r="F97" s="18"/>
      <c r="G97" s="18"/>
    </row>
    <row r="98" spans="1:7" ht="15" customHeight="1">
      <c r="A98" s="33"/>
      <c r="B98" s="18"/>
      <c r="C98" s="18"/>
      <c r="D98" s="18"/>
      <c r="E98" s="18"/>
      <c r="F98" s="18"/>
      <c r="G98" s="18"/>
    </row>
    <row r="99" spans="1:7" ht="15" customHeight="1">
      <c r="A99" s="33"/>
      <c r="B99" s="18"/>
      <c r="C99" s="18"/>
      <c r="D99" s="18"/>
      <c r="E99" s="18"/>
      <c r="F99" s="18"/>
      <c r="G99" s="18"/>
    </row>
    <row r="100" spans="1:7" ht="15" customHeight="1">
      <c r="A100" s="33"/>
      <c r="B100" s="18"/>
      <c r="C100" s="18"/>
      <c r="D100" s="18"/>
      <c r="E100" s="18"/>
      <c r="F100" s="18"/>
      <c r="G100" s="18"/>
    </row>
    <row r="101" spans="1:7" ht="15" customHeight="1">
      <c r="A101" s="33"/>
      <c r="B101" s="18"/>
      <c r="C101" s="18"/>
      <c r="D101" s="18"/>
      <c r="E101" s="18"/>
      <c r="F101" s="18"/>
      <c r="G101" s="18"/>
    </row>
    <row r="102" spans="1:7" ht="15" customHeight="1">
      <c r="A102" s="33"/>
      <c r="B102" s="18"/>
      <c r="C102" s="18"/>
      <c r="D102" s="18"/>
      <c r="E102" s="18"/>
      <c r="F102" s="18"/>
      <c r="G102" s="18"/>
    </row>
    <row r="103" spans="1:7" ht="15" customHeight="1">
      <c r="A103" s="33"/>
      <c r="B103" s="18"/>
      <c r="C103" s="18"/>
      <c r="D103" s="18"/>
      <c r="E103" s="18"/>
      <c r="F103" s="18"/>
      <c r="G103" s="18"/>
    </row>
    <row r="104" spans="1:7" ht="15" customHeight="1">
      <c r="A104" s="33"/>
      <c r="B104" s="18"/>
      <c r="C104" s="18"/>
      <c r="D104" s="18"/>
      <c r="E104" s="18"/>
      <c r="F104" s="18"/>
      <c r="G104" s="18"/>
    </row>
    <row r="105" spans="1:7" ht="15" customHeight="1">
      <c r="A105" s="33"/>
      <c r="B105" s="18"/>
      <c r="C105" s="18"/>
      <c r="D105" s="18"/>
      <c r="E105" s="18"/>
      <c r="F105" s="18"/>
      <c r="G105" s="18"/>
    </row>
    <row r="106" spans="1:7" ht="15" customHeight="1">
      <c r="A106" s="33"/>
      <c r="B106" s="18"/>
      <c r="C106" s="18"/>
      <c r="D106" s="18"/>
      <c r="E106" s="18"/>
      <c r="F106" s="18"/>
      <c r="G106" s="18"/>
    </row>
    <row r="107" spans="1:7" ht="15" customHeight="1">
      <c r="A107" s="33"/>
      <c r="B107" s="18"/>
      <c r="C107" s="18"/>
      <c r="D107" s="18"/>
      <c r="E107" s="18"/>
      <c r="F107" s="18"/>
      <c r="G107" s="18"/>
    </row>
    <row r="108" spans="1:7" ht="15" customHeight="1">
      <c r="A108" s="33"/>
      <c r="B108" s="18"/>
      <c r="C108" s="18"/>
      <c r="D108" s="18"/>
      <c r="E108" s="18"/>
      <c r="F108" s="18"/>
      <c r="G108" s="18"/>
    </row>
    <row r="109" spans="1:7" ht="15" customHeight="1">
      <c r="A109" s="33"/>
      <c r="B109" s="18"/>
      <c r="C109" s="18"/>
      <c r="D109" s="18"/>
      <c r="E109" s="18"/>
      <c r="F109" s="18"/>
      <c r="G109" s="18"/>
    </row>
    <row r="110" spans="1:7" ht="15" customHeight="1">
      <c r="A110" s="33"/>
      <c r="B110" s="18"/>
      <c r="C110" s="18"/>
      <c r="D110" s="18"/>
      <c r="E110" s="18"/>
      <c r="F110" s="18"/>
      <c r="G110" s="18"/>
    </row>
    <row r="111" spans="1:7" ht="15" customHeight="1">
      <c r="A111" s="33"/>
      <c r="B111" s="18"/>
      <c r="C111" s="18"/>
      <c r="D111" s="18"/>
      <c r="E111" s="18"/>
      <c r="F111" s="18"/>
      <c r="G111" s="18"/>
    </row>
    <row r="112" spans="1:7" ht="15" customHeight="1">
      <c r="A112" s="33"/>
      <c r="B112" s="18"/>
      <c r="C112" s="18"/>
      <c r="D112" s="18"/>
      <c r="E112" s="18"/>
      <c r="F112" s="18"/>
      <c r="G112" s="18"/>
    </row>
    <row r="113" spans="1:7" ht="15" customHeight="1">
      <c r="A113" s="33"/>
      <c r="B113" s="18"/>
      <c r="C113" s="18"/>
      <c r="D113" s="18"/>
      <c r="E113" s="18"/>
      <c r="F113" s="18"/>
      <c r="G113" s="18"/>
    </row>
    <row r="114" spans="1:7" ht="15" customHeight="1">
      <c r="A114" s="33"/>
      <c r="B114" s="18"/>
      <c r="C114" s="18"/>
      <c r="D114" s="18"/>
      <c r="E114" s="18"/>
      <c r="F114" s="18"/>
      <c r="G114" s="18"/>
    </row>
    <row r="115" spans="1:7" ht="15" customHeight="1">
      <c r="A115" s="33"/>
      <c r="B115" s="18"/>
      <c r="C115" s="18"/>
      <c r="D115" s="18"/>
      <c r="E115" s="18"/>
      <c r="F115" s="18"/>
      <c r="G115" s="18"/>
    </row>
    <row r="116" spans="1:7" ht="15" customHeight="1">
      <c r="A116" s="33"/>
      <c r="B116" s="18"/>
      <c r="C116" s="18"/>
      <c r="D116" s="18"/>
      <c r="E116" s="18"/>
      <c r="F116" s="18"/>
      <c r="G116" s="18"/>
    </row>
    <row r="117" spans="1:7" ht="15" customHeight="1">
      <c r="A117" s="33"/>
      <c r="B117" s="18"/>
      <c r="C117" s="18"/>
      <c r="D117" s="18"/>
      <c r="E117" s="18"/>
      <c r="F117" s="18"/>
      <c r="G117" s="18"/>
    </row>
    <row r="118" spans="1:7" ht="15" customHeight="1">
      <c r="A118" s="33"/>
      <c r="B118" s="18"/>
      <c r="C118" s="18"/>
      <c r="D118" s="18"/>
      <c r="E118" s="18"/>
      <c r="F118" s="18"/>
      <c r="G118" s="18"/>
    </row>
    <row r="119" spans="1:7" ht="15" customHeight="1">
      <c r="A119" s="33"/>
      <c r="B119" s="18"/>
      <c r="C119" s="18"/>
      <c r="D119" s="18"/>
      <c r="E119" s="18"/>
      <c r="F119" s="18"/>
      <c r="G119" s="18"/>
    </row>
    <row r="120" spans="1:7" ht="15" customHeight="1">
      <c r="A120" s="33"/>
      <c r="B120" s="18"/>
      <c r="C120" s="18"/>
      <c r="D120" s="18"/>
      <c r="E120" s="18"/>
      <c r="F120" s="18"/>
      <c r="G120" s="18"/>
    </row>
    <row r="121" spans="1:7" ht="15" customHeight="1">
      <c r="A121" s="33"/>
      <c r="B121" s="18"/>
      <c r="C121" s="18"/>
      <c r="D121" s="18"/>
      <c r="E121" s="18"/>
      <c r="F121" s="18"/>
      <c r="G121" s="18"/>
    </row>
    <row r="122" spans="1:7" ht="15" customHeight="1">
      <c r="A122" s="33"/>
      <c r="B122" s="18"/>
      <c r="C122" s="18"/>
      <c r="D122" s="18"/>
      <c r="E122" s="18"/>
      <c r="F122" s="18"/>
      <c r="G122" s="18"/>
    </row>
    <row r="123" spans="1:7" ht="15" customHeight="1">
      <c r="A123" s="33"/>
      <c r="B123" s="18"/>
      <c r="C123" s="18"/>
      <c r="D123" s="18"/>
      <c r="E123" s="18"/>
      <c r="F123" s="18"/>
      <c r="G123" s="18"/>
    </row>
    <row r="124" spans="1:7" ht="15" customHeight="1">
      <c r="A124" s="33"/>
      <c r="B124" s="18"/>
      <c r="C124" s="18"/>
      <c r="D124" s="18"/>
      <c r="E124" s="18"/>
      <c r="F124" s="18"/>
      <c r="G124" s="18"/>
    </row>
    <row r="125" spans="1:7" ht="15" customHeight="1">
      <c r="A125" s="33"/>
      <c r="B125" s="18"/>
      <c r="C125" s="18"/>
      <c r="D125" s="18"/>
      <c r="E125" s="18"/>
      <c r="F125" s="18"/>
      <c r="G125" s="18"/>
    </row>
    <row r="126" spans="1:7" ht="15" customHeight="1">
      <c r="A126" s="33"/>
      <c r="B126" s="18"/>
      <c r="C126" s="18"/>
      <c r="D126" s="18"/>
      <c r="E126" s="18"/>
      <c r="F126" s="18"/>
      <c r="G126" s="18"/>
    </row>
    <row r="127" spans="1:7" ht="15" customHeight="1">
      <c r="A127" s="33"/>
      <c r="B127" s="18"/>
      <c r="C127" s="18"/>
      <c r="D127" s="18"/>
      <c r="E127" s="18"/>
      <c r="F127" s="18"/>
      <c r="G127" s="18"/>
    </row>
    <row r="128" spans="1:7" ht="15" customHeight="1">
      <c r="A128" s="33"/>
      <c r="B128" s="18"/>
      <c r="C128" s="18"/>
      <c r="D128" s="18"/>
      <c r="E128" s="18"/>
      <c r="F128" s="18"/>
      <c r="G128" s="18"/>
    </row>
    <row r="129" spans="1:7" ht="15" customHeight="1">
      <c r="A129" s="33"/>
      <c r="B129" s="18"/>
      <c r="C129" s="18"/>
      <c r="D129" s="18"/>
      <c r="E129" s="18"/>
      <c r="F129" s="18"/>
      <c r="G129" s="18"/>
    </row>
    <row r="130" spans="1:7" ht="15" customHeight="1">
      <c r="A130" s="33"/>
      <c r="B130" s="18"/>
      <c r="C130" s="18"/>
      <c r="D130" s="18"/>
      <c r="E130" s="18"/>
      <c r="F130" s="18"/>
      <c r="G130" s="18"/>
    </row>
    <row r="131" spans="1:7" ht="15" customHeight="1">
      <c r="A131" s="33"/>
      <c r="B131" s="18"/>
      <c r="C131" s="18"/>
      <c r="D131" s="18"/>
      <c r="E131" s="18"/>
      <c r="F131" s="18"/>
      <c r="G131" s="18"/>
    </row>
    <row r="132" spans="1:7" ht="15" customHeight="1">
      <c r="A132" s="33"/>
      <c r="B132" s="18"/>
      <c r="C132" s="18"/>
      <c r="D132" s="18"/>
      <c r="E132" s="18"/>
      <c r="F132" s="18"/>
      <c r="G132" s="18"/>
    </row>
    <row r="133" spans="2:7" ht="15" customHeight="1">
      <c r="B133" s="18"/>
      <c r="C133" s="18"/>
      <c r="D133" s="18"/>
      <c r="E133" s="18"/>
      <c r="F133" s="18"/>
      <c r="G133" s="18"/>
    </row>
    <row r="134" spans="2:7" ht="15" customHeight="1">
      <c r="B134" s="18"/>
      <c r="C134" s="18"/>
      <c r="D134" s="18"/>
      <c r="E134" s="18"/>
      <c r="F134" s="18"/>
      <c r="G134" s="18"/>
    </row>
    <row r="135" spans="2:7" ht="15" customHeight="1">
      <c r="B135" s="18"/>
      <c r="C135" s="18"/>
      <c r="D135" s="18"/>
      <c r="E135" s="18"/>
      <c r="F135" s="18"/>
      <c r="G135" s="18"/>
    </row>
    <row r="136" spans="2:7" ht="15" customHeight="1">
      <c r="B136" s="18"/>
      <c r="C136" s="18"/>
      <c r="D136" s="18"/>
      <c r="E136" s="18"/>
      <c r="F136" s="18"/>
      <c r="G136" s="18"/>
    </row>
    <row r="137" spans="2:7" ht="15" customHeight="1">
      <c r="B137" s="18"/>
      <c r="C137" s="18"/>
      <c r="D137" s="18"/>
      <c r="E137" s="18"/>
      <c r="F137" s="18"/>
      <c r="G137" s="18"/>
    </row>
    <row r="138" spans="2:7" ht="15" customHeight="1">
      <c r="B138" s="18"/>
      <c r="C138" s="18"/>
      <c r="D138" s="18"/>
      <c r="E138" s="18"/>
      <c r="F138" s="18"/>
      <c r="G138" s="18"/>
    </row>
    <row r="139" spans="2:7" ht="15" customHeight="1">
      <c r="B139" s="18"/>
      <c r="C139" s="18"/>
      <c r="D139" s="18"/>
      <c r="E139" s="18"/>
      <c r="F139" s="18"/>
      <c r="G139" s="18"/>
    </row>
    <row r="140" spans="2:7" ht="15" customHeight="1">
      <c r="B140" s="18"/>
      <c r="C140" s="18"/>
      <c r="D140" s="18"/>
      <c r="E140" s="18"/>
      <c r="F140" s="18"/>
      <c r="G140" s="18"/>
    </row>
    <row r="141" spans="2:7" ht="15" customHeight="1">
      <c r="B141" s="18"/>
      <c r="C141" s="18"/>
      <c r="D141" s="18"/>
      <c r="E141" s="18"/>
      <c r="F141" s="18"/>
      <c r="G141" s="18"/>
    </row>
    <row r="142" spans="2:7" ht="15" customHeight="1">
      <c r="B142" s="18"/>
      <c r="C142" s="18"/>
      <c r="D142" s="18"/>
      <c r="E142" s="18"/>
      <c r="F142" s="18"/>
      <c r="G142" s="18"/>
    </row>
    <row r="143" spans="2:7" ht="15" customHeight="1">
      <c r="B143" s="18"/>
      <c r="C143" s="18"/>
      <c r="D143" s="18"/>
      <c r="E143" s="18"/>
      <c r="F143" s="18"/>
      <c r="G143" s="18"/>
    </row>
    <row r="144" spans="2:7" ht="15" customHeight="1">
      <c r="B144" s="18"/>
      <c r="C144" s="18"/>
      <c r="D144" s="18"/>
      <c r="E144" s="18"/>
      <c r="F144" s="18"/>
      <c r="G144" s="18"/>
    </row>
    <row r="145" spans="2:7" ht="15" customHeight="1">
      <c r="B145" s="18"/>
      <c r="C145" s="18"/>
      <c r="D145" s="18"/>
      <c r="E145" s="18"/>
      <c r="F145" s="18"/>
      <c r="G145" s="18"/>
    </row>
    <row r="146" spans="2:7" ht="15" customHeight="1">
      <c r="B146" s="18"/>
      <c r="C146" s="18"/>
      <c r="D146" s="18"/>
      <c r="E146" s="18"/>
      <c r="F146" s="18"/>
      <c r="G146" s="18"/>
    </row>
    <row r="147" spans="2:7" ht="15" customHeight="1">
      <c r="B147" s="18"/>
      <c r="C147" s="18"/>
      <c r="D147" s="18"/>
      <c r="E147" s="18"/>
      <c r="F147" s="18"/>
      <c r="G147" s="18"/>
    </row>
    <row r="148" spans="2:7" ht="15" customHeight="1">
      <c r="B148" s="18"/>
      <c r="C148" s="18"/>
      <c r="D148" s="18"/>
      <c r="E148" s="18"/>
      <c r="F148" s="18"/>
      <c r="G148" s="18"/>
    </row>
    <row r="149" spans="2:7" ht="15" customHeight="1">
      <c r="B149" s="18"/>
      <c r="C149" s="18"/>
      <c r="D149" s="18"/>
      <c r="E149" s="18"/>
      <c r="F149" s="18"/>
      <c r="G149" s="18"/>
    </row>
    <row r="150" spans="2:7" ht="15" customHeight="1">
      <c r="B150" s="18"/>
      <c r="C150" s="18"/>
      <c r="D150" s="18"/>
      <c r="E150" s="18"/>
      <c r="F150" s="18"/>
      <c r="G150" s="18"/>
    </row>
    <row r="151" spans="2:7" ht="15" customHeight="1">
      <c r="B151" s="18"/>
      <c r="C151" s="18"/>
      <c r="D151" s="18"/>
      <c r="E151" s="18"/>
      <c r="F151" s="18"/>
      <c r="G151" s="18"/>
    </row>
    <row r="152" spans="2:7" ht="15" customHeight="1">
      <c r="B152" s="18"/>
      <c r="C152" s="18"/>
      <c r="D152" s="18"/>
      <c r="E152" s="18"/>
      <c r="F152" s="18"/>
      <c r="G152" s="18"/>
    </row>
    <row r="153" spans="2:7" ht="15" customHeight="1">
      <c r="B153" s="18"/>
      <c r="C153" s="18"/>
      <c r="D153" s="18"/>
      <c r="E153" s="18"/>
      <c r="F153" s="18"/>
      <c r="G153" s="18"/>
    </row>
    <row r="154" spans="2:7" ht="15" customHeight="1">
      <c r="B154" s="18"/>
      <c r="C154" s="18"/>
      <c r="D154" s="18"/>
      <c r="E154" s="18"/>
      <c r="F154" s="18"/>
      <c r="G154" s="18"/>
    </row>
    <row r="155" spans="2:7" ht="15" customHeight="1">
      <c r="B155" s="18"/>
      <c r="C155" s="18"/>
      <c r="D155" s="18"/>
      <c r="E155" s="18"/>
      <c r="F155" s="18"/>
      <c r="G155" s="18"/>
    </row>
    <row r="156" spans="2:7" ht="15" customHeight="1">
      <c r="B156" s="18"/>
      <c r="C156" s="18"/>
      <c r="D156" s="18"/>
      <c r="E156" s="18"/>
      <c r="F156" s="18"/>
      <c r="G156" s="18"/>
    </row>
    <row r="157" spans="2:7" ht="15" customHeight="1">
      <c r="B157" s="18"/>
      <c r="C157" s="18"/>
      <c r="D157" s="18"/>
      <c r="E157" s="18"/>
      <c r="F157" s="18"/>
      <c r="G157" s="18"/>
    </row>
    <row r="158" spans="2:7" ht="15" customHeight="1">
      <c r="B158" s="18"/>
      <c r="C158" s="18"/>
      <c r="D158" s="18"/>
      <c r="E158" s="18"/>
      <c r="F158" s="18"/>
      <c r="G158" s="18"/>
    </row>
    <row r="159" spans="2:7" ht="15" customHeight="1">
      <c r="B159" s="18"/>
      <c r="C159" s="18"/>
      <c r="D159" s="18"/>
      <c r="E159" s="18"/>
      <c r="F159" s="18"/>
      <c r="G159" s="18"/>
    </row>
    <row r="160" spans="2:7" ht="15" customHeight="1">
      <c r="B160" s="18"/>
      <c r="C160" s="18"/>
      <c r="D160" s="18"/>
      <c r="E160" s="18"/>
      <c r="F160" s="18"/>
      <c r="G160" s="18"/>
    </row>
    <row r="161" spans="2:7" ht="15" customHeight="1">
      <c r="B161" s="18"/>
      <c r="C161" s="18"/>
      <c r="D161" s="18"/>
      <c r="E161" s="18"/>
      <c r="F161" s="18"/>
      <c r="G161" s="18"/>
    </row>
    <row r="162" spans="2:7" ht="15" customHeight="1">
      <c r="B162" s="18"/>
      <c r="C162" s="18"/>
      <c r="D162" s="18"/>
      <c r="E162" s="18"/>
      <c r="F162" s="18"/>
      <c r="G162" s="18"/>
    </row>
    <row r="163" spans="2:7" ht="15" customHeight="1">
      <c r="B163" s="18"/>
      <c r="C163" s="18"/>
      <c r="D163" s="18"/>
      <c r="E163" s="18"/>
      <c r="F163" s="18"/>
      <c r="G163" s="18"/>
    </row>
    <row r="164" spans="2:7" ht="15" customHeight="1">
      <c r="B164" s="18"/>
      <c r="C164" s="18"/>
      <c r="D164" s="18"/>
      <c r="E164" s="18"/>
      <c r="F164" s="18"/>
      <c r="G164" s="18"/>
    </row>
    <row r="165" spans="2:7" ht="15" customHeight="1">
      <c r="B165" s="18"/>
      <c r="C165" s="18"/>
      <c r="D165" s="18"/>
      <c r="E165" s="18"/>
      <c r="F165" s="18"/>
      <c r="G165" s="18"/>
    </row>
    <row r="166" spans="2:7" ht="15" customHeight="1">
      <c r="B166" s="18"/>
      <c r="C166" s="18"/>
      <c r="D166" s="18"/>
      <c r="E166" s="18"/>
      <c r="F166" s="18"/>
      <c r="G166" s="18"/>
    </row>
    <row r="167" spans="2:7" ht="15" customHeight="1">
      <c r="B167" s="18"/>
      <c r="C167" s="18"/>
      <c r="D167" s="18"/>
      <c r="E167" s="18"/>
      <c r="F167" s="18"/>
      <c r="G167" s="18"/>
    </row>
    <row r="168" spans="2:7" ht="15" customHeight="1">
      <c r="B168" s="18"/>
      <c r="C168" s="18"/>
      <c r="D168" s="18"/>
      <c r="E168" s="18"/>
      <c r="F168" s="18"/>
      <c r="G168" s="18"/>
    </row>
    <row r="169" spans="2:7" ht="15" customHeight="1">
      <c r="B169" s="18"/>
      <c r="C169" s="18"/>
      <c r="D169" s="18"/>
      <c r="E169" s="18"/>
      <c r="F169" s="18"/>
      <c r="G169" s="18"/>
    </row>
    <row r="170" spans="2:7" ht="15" customHeight="1">
      <c r="B170" s="18"/>
      <c r="C170" s="18"/>
      <c r="D170" s="18"/>
      <c r="E170" s="18"/>
      <c r="F170" s="18"/>
      <c r="G170" s="18"/>
    </row>
    <row r="171" spans="2:7" ht="15" customHeight="1">
      <c r="B171" s="18"/>
      <c r="C171" s="18"/>
      <c r="D171" s="18"/>
      <c r="E171" s="18"/>
      <c r="F171" s="18"/>
      <c r="G171" s="18"/>
    </row>
    <row r="172" spans="2:7" ht="15" customHeight="1">
      <c r="B172" s="18"/>
      <c r="C172" s="18"/>
      <c r="D172" s="18"/>
      <c r="E172" s="18"/>
      <c r="F172" s="18"/>
      <c r="G172" s="18"/>
    </row>
    <row r="173" spans="2:7" ht="15" customHeight="1">
      <c r="B173" s="18"/>
      <c r="C173" s="18"/>
      <c r="D173" s="18"/>
      <c r="E173" s="18"/>
      <c r="F173" s="18"/>
      <c r="G173" s="18"/>
    </row>
    <row r="174" spans="2:7" ht="15" customHeight="1">
      <c r="B174" s="18"/>
      <c r="C174" s="18"/>
      <c r="D174" s="18"/>
      <c r="E174" s="18"/>
      <c r="F174" s="18"/>
      <c r="G174" s="18"/>
    </row>
    <row r="175" spans="2:7" ht="15" customHeight="1">
      <c r="B175" s="18"/>
      <c r="C175" s="18"/>
      <c r="D175" s="18"/>
      <c r="E175" s="18"/>
      <c r="F175" s="18"/>
      <c r="G175" s="18"/>
    </row>
    <row r="176" spans="2:7" ht="15" customHeight="1">
      <c r="B176" s="18"/>
      <c r="C176" s="18"/>
      <c r="D176" s="18"/>
      <c r="E176" s="18"/>
      <c r="F176" s="18"/>
      <c r="G176" s="18"/>
    </row>
    <row r="177" spans="2:7" ht="15" customHeight="1">
      <c r="B177" s="18"/>
      <c r="C177" s="18"/>
      <c r="D177" s="18"/>
      <c r="E177" s="18"/>
      <c r="F177" s="18"/>
      <c r="G177" s="18"/>
    </row>
    <row r="178" spans="2:7" ht="15" customHeight="1">
      <c r="B178" s="18"/>
      <c r="C178" s="18"/>
      <c r="D178" s="18"/>
      <c r="E178" s="18"/>
      <c r="F178" s="18"/>
      <c r="G178" s="18"/>
    </row>
    <row r="179" spans="2:7" ht="15" customHeight="1">
      <c r="B179" s="18"/>
      <c r="C179" s="18"/>
      <c r="D179" s="18"/>
      <c r="E179" s="18"/>
      <c r="F179" s="18"/>
      <c r="G179" s="18"/>
    </row>
    <row r="180" spans="2:7" ht="15" customHeight="1">
      <c r="B180" s="18"/>
      <c r="C180" s="18"/>
      <c r="D180" s="18"/>
      <c r="E180" s="18"/>
      <c r="F180" s="18"/>
      <c r="G180" s="18"/>
    </row>
    <row r="181" spans="2:7" ht="15" customHeight="1">
      <c r="B181" s="18"/>
      <c r="C181" s="18"/>
      <c r="D181" s="18"/>
      <c r="E181" s="18"/>
      <c r="F181" s="18"/>
      <c r="G181" s="18"/>
    </row>
    <row r="182" spans="2:7" ht="15" customHeight="1">
      <c r="B182" s="18"/>
      <c r="C182" s="18"/>
      <c r="D182" s="18"/>
      <c r="E182" s="18"/>
      <c r="F182" s="18"/>
      <c r="G182" s="18"/>
    </row>
    <row r="183" spans="2:7" ht="15" customHeight="1">
      <c r="B183" s="18"/>
      <c r="C183" s="18"/>
      <c r="D183" s="18"/>
      <c r="E183" s="18"/>
      <c r="F183" s="18"/>
      <c r="G183" s="18"/>
    </row>
    <row r="184" spans="2:7" ht="15" customHeight="1">
      <c r="B184" s="18"/>
      <c r="C184" s="18"/>
      <c r="D184" s="18"/>
      <c r="E184" s="18"/>
      <c r="F184" s="18"/>
      <c r="G184" s="18"/>
    </row>
    <row r="185" spans="2:7" ht="15" customHeight="1">
      <c r="B185" s="18"/>
      <c r="C185" s="18"/>
      <c r="D185" s="18"/>
      <c r="E185" s="18"/>
      <c r="F185" s="18"/>
      <c r="G185" s="18"/>
    </row>
    <row r="186" spans="2:7" ht="15" customHeight="1">
      <c r="B186" s="18"/>
      <c r="C186" s="18"/>
      <c r="D186" s="18"/>
      <c r="E186" s="18"/>
      <c r="F186" s="18"/>
      <c r="G186" s="18"/>
    </row>
    <row r="187" spans="2:7" ht="15" customHeight="1">
      <c r="B187" s="18"/>
      <c r="C187" s="18"/>
      <c r="D187" s="18"/>
      <c r="E187" s="18"/>
      <c r="F187" s="18"/>
      <c r="G187" s="18"/>
    </row>
    <row r="188" spans="2:7" ht="15" customHeight="1">
      <c r="B188" s="18"/>
      <c r="C188" s="18"/>
      <c r="D188" s="18"/>
      <c r="E188" s="18"/>
      <c r="F188" s="18"/>
      <c r="G188" s="18"/>
    </row>
    <row r="189" spans="2:7" ht="15" customHeight="1">
      <c r="B189" s="18"/>
      <c r="C189" s="18"/>
      <c r="D189" s="18"/>
      <c r="E189" s="18"/>
      <c r="F189" s="18"/>
      <c r="G189" s="18"/>
    </row>
    <row r="190" spans="2:7" ht="15" customHeight="1">
      <c r="B190" s="18"/>
      <c r="C190" s="18"/>
      <c r="D190" s="18"/>
      <c r="E190" s="18"/>
      <c r="F190" s="18"/>
      <c r="G190" s="18"/>
    </row>
    <row r="191" spans="2:7" ht="15" customHeight="1">
      <c r="B191" s="18"/>
      <c r="C191" s="18"/>
      <c r="D191" s="18"/>
      <c r="E191" s="18"/>
      <c r="F191" s="18"/>
      <c r="G191" s="18"/>
    </row>
    <row r="192" spans="2:7" ht="15" customHeight="1">
      <c r="B192" s="18"/>
      <c r="C192" s="18"/>
      <c r="D192" s="18"/>
      <c r="E192" s="18"/>
      <c r="F192" s="18"/>
      <c r="G192" s="18"/>
    </row>
    <row r="193" spans="2:7" ht="15" customHeight="1">
      <c r="B193" s="18"/>
      <c r="C193" s="18"/>
      <c r="D193" s="18"/>
      <c r="E193" s="18"/>
      <c r="F193" s="18"/>
      <c r="G193" s="18"/>
    </row>
    <row r="194" spans="2:7" ht="15" customHeight="1">
      <c r="B194" s="18"/>
      <c r="C194" s="18"/>
      <c r="D194" s="18"/>
      <c r="E194" s="18"/>
      <c r="F194" s="18"/>
      <c r="G194" s="18"/>
    </row>
    <row r="195" spans="2:7" ht="15" customHeight="1">
      <c r="B195" s="18"/>
      <c r="C195" s="18"/>
      <c r="D195" s="18"/>
      <c r="E195" s="18"/>
      <c r="F195" s="18"/>
      <c r="G195" s="18"/>
    </row>
    <row r="196" spans="2:7" ht="15" customHeight="1">
      <c r="B196" s="18"/>
      <c r="C196" s="18"/>
      <c r="D196" s="18"/>
      <c r="E196" s="18"/>
      <c r="F196" s="18"/>
      <c r="G196" s="18"/>
    </row>
    <row r="197" spans="2:7" ht="15" customHeight="1">
      <c r="B197" s="18"/>
      <c r="C197" s="18"/>
      <c r="D197" s="18"/>
      <c r="E197" s="18"/>
      <c r="F197" s="18"/>
      <c r="G197" s="18"/>
    </row>
    <row r="198" spans="2:7" ht="15" customHeight="1">
      <c r="B198" s="18"/>
      <c r="C198" s="18"/>
      <c r="D198" s="18"/>
      <c r="E198" s="18"/>
      <c r="F198" s="18"/>
      <c r="G198" s="18"/>
    </row>
    <row r="199" spans="2:7" ht="15" customHeight="1">
      <c r="B199" s="18"/>
      <c r="C199" s="18"/>
      <c r="D199" s="18"/>
      <c r="E199" s="18"/>
      <c r="F199" s="18"/>
      <c r="G199" s="18"/>
    </row>
    <row r="200" spans="2:7" ht="15" customHeight="1">
      <c r="B200" s="18"/>
      <c r="C200" s="18"/>
      <c r="D200" s="18"/>
      <c r="E200" s="18"/>
      <c r="F200" s="18"/>
      <c r="G200" s="18"/>
    </row>
    <row r="201" spans="2:7" ht="15" customHeight="1">
      <c r="B201" s="18"/>
      <c r="C201" s="18"/>
      <c r="D201" s="18"/>
      <c r="E201" s="18"/>
      <c r="F201" s="18"/>
      <c r="G201" s="18"/>
    </row>
    <row r="202" spans="2:7" ht="15" customHeight="1">
      <c r="B202" s="18"/>
      <c r="C202" s="18"/>
      <c r="D202" s="18"/>
      <c r="E202" s="18"/>
      <c r="F202" s="18"/>
      <c r="G202" s="18"/>
    </row>
    <row r="203" spans="2:7" ht="15" customHeight="1">
      <c r="B203" s="18"/>
      <c r="C203" s="18"/>
      <c r="D203" s="18"/>
      <c r="E203" s="18"/>
      <c r="F203" s="18"/>
      <c r="G203" s="18"/>
    </row>
    <row r="204" spans="2:7" ht="15" customHeight="1">
      <c r="B204" s="18"/>
      <c r="C204" s="18"/>
      <c r="D204" s="18"/>
      <c r="E204" s="18"/>
      <c r="F204" s="18"/>
      <c r="G204" s="18"/>
    </row>
    <row r="205" spans="2:7" ht="15" customHeight="1">
      <c r="B205" s="18"/>
      <c r="C205" s="18"/>
      <c r="D205" s="18"/>
      <c r="E205" s="18"/>
      <c r="F205" s="18"/>
      <c r="G205" s="18"/>
    </row>
    <row r="206" spans="2:7" ht="15" customHeight="1">
      <c r="B206" s="18"/>
      <c r="C206" s="18"/>
      <c r="D206" s="18"/>
      <c r="E206" s="18"/>
      <c r="F206" s="18"/>
      <c r="G206" s="18"/>
    </row>
    <row r="207" spans="2:7" ht="15" customHeight="1">
      <c r="B207" s="18"/>
      <c r="C207" s="18"/>
      <c r="D207" s="18"/>
      <c r="E207" s="18"/>
      <c r="F207" s="18"/>
      <c r="G207" s="18"/>
    </row>
    <row r="208" spans="2:7" ht="15" customHeight="1">
      <c r="B208" s="18"/>
      <c r="C208" s="18"/>
      <c r="D208" s="18"/>
      <c r="E208" s="18"/>
      <c r="F208" s="18"/>
      <c r="G208" s="18"/>
    </row>
    <row r="209" spans="2:7" ht="15" customHeight="1">
      <c r="B209" s="18"/>
      <c r="C209" s="18"/>
      <c r="D209" s="18"/>
      <c r="E209" s="18"/>
      <c r="F209" s="18"/>
      <c r="G209" s="18"/>
    </row>
    <row r="210" spans="2:7" ht="15" customHeight="1">
      <c r="B210" s="18"/>
      <c r="C210" s="18"/>
      <c r="D210" s="18"/>
      <c r="E210" s="18"/>
      <c r="F210" s="18"/>
      <c r="G210" s="18"/>
    </row>
    <row r="211" spans="2:7" ht="15" customHeight="1">
      <c r="B211" s="18"/>
      <c r="C211" s="18"/>
      <c r="D211" s="18"/>
      <c r="E211" s="18"/>
      <c r="F211" s="18"/>
      <c r="G211" s="18"/>
    </row>
    <row r="212" spans="2:7" ht="15" customHeight="1">
      <c r="B212" s="18"/>
      <c r="C212" s="18"/>
      <c r="D212" s="18"/>
      <c r="E212" s="18"/>
      <c r="F212" s="18"/>
      <c r="G212" s="18"/>
    </row>
    <row r="213" spans="2:7" ht="15" customHeight="1">
      <c r="B213" s="18"/>
      <c r="C213" s="18"/>
      <c r="D213" s="18"/>
      <c r="E213" s="18"/>
      <c r="F213" s="18"/>
      <c r="G213" s="18"/>
    </row>
    <row r="214" spans="2:7" ht="15" customHeight="1">
      <c r="B214" s="18"/>
      <c r="C214" s="18"/>
      <c r="D214" s="18"/>
      <c r="E214" s="18"/>
      <c r="F214" s="18"/>
      <c r="G214" s="18"/>
    </row>
    <row r="215" spans="2:7" ht="15" customHeight="1">
      <c r="B215" s="18"/>
      <c r="C215" s="18"/>
      <c r="D215" s="18"/>
      <c r="E215" s="18"/>
      <c r="F215" s="18"/>
      <c r="G215" s="18"/>
    </row>
    <row r="216" spans="2:7" ht="15" customHeight="1">
      <c r="B216" s="18"/>
      <c r="C216" s="18"/>
      <c r="D216" s="18"/>
      <c r="E216" s="18"/>
      <c r="F216" s="18"/>
      <c r="G216" s="18"/>
    </row>
    <row r="217" spans="2:7" ht="15" customHeight="1">
      <c r="B217" s="18"/>
      <c r="C217" s="18"/>
      <c r="D217" s="18"/>
      <c r="E217" s="18"/>
      <c r="F217" s="18"/>
      <c r="G217" s="18"/>
    </row>
    <row r="218" spans="2:7" ht="15" customHeight="1">
      <c r="B218" s="18"/>
      <c r="C218" s="18"/>
      <c r="D218" s="18"/>
      <c r="E218" s="18"/>
      <c r="F218" s="18"/>
      <c r="G218" s="18"/>
    </row>
    <row r="219" spans="2:7" ht="15" customHeight="1">
      <c r="B219" s="18"/>
      <c r="C219" s="18"/>
      <c r="D219" s="18"/>
      <c r="E219" s="18"/>
      <c r="F219" s="18"/>
      <c r="G219" s="18"/>
    </row>
    <row r="220" spans="2:7" ht="15" customHeight="1">
      <c r="B220" s="18"/>
      <c r="C220" s="18"/>
      <c r="D220" s="18"/>
      <c r="E220" s="18"/>
      <c r="F220" s="18"/>
      <c r="G220" s="18"/>
    </row>
    <row r="221" spans="2:7" ht="15" customHeight="1">
      <c r="B221" s="18"/>
      <c r="C221" s="18"/>
      <c r="D221" s="18"/>
      <c r="E221" s="18"/>
      <c r="F221" s="18"/>
      <c r="G221" s="18"/>
    </row>
    <row r="222" spans="2:7" ht="15" customHeight="1">
      <c r="B222" s="18"/>
      <c r="C222" s="18"/>
      <c r="D222" s="18"/>
      <c r="E222" s="18"/>
      <c r="F222" s="18"/>
      <c r="G222" s="18"/>
    </row>
    <row r="223" spans="2:7" ht="15" customHeight="1">
      <c r="B223" s="18"/>
      <c r="C223" s="18"/>
      <c r="D223" s="18"/>
      <c r="E223" s="18"/>
      <c r="F223" s="18"/>
      <c r="G223" s="18"/>
    </row>
    <row r="224" spans="2:7" ht="15" customHeight="1">
      <c r="B224" s="18"/>
      <c r="C224" s="18"/>
      <c r="D224" s="18"/>
      <c r="E224" s="18"/>
      <c r="F224" s="18"/>
      <c r="G224" s="18"/>
    </row>
    <row r="225" spans="2:7" ht="15" customHeight="1">
      <c r="B225" s="18"/>
      <c r="C225" s="18"/>
      <c r="D225" s="18"/>
      <c r="E225" s="18"/>
      <c r="F225" s="18"/>
      <c r="G225" s="18"/>
    </row>
    <row r="226" spans="2:7" ht="15" customHeight="1">
      <c r="B226" s="18"/>
      <c r="C226" s="18"/>
      <c r="D226" s="18"/>
      <c r="E226" s="18"/>
      <c r="F226" s="18"/>
      <c r="G226" s="18"/>
    </row>
    <row r="227" spans="2:7" ht="15" customHeight="1">
      <c r="B227" s="18"/>
      <c r="C227" s="18"/>
      <c r="D227" s="18"/>
      <c r="E227" s="18"/>
      <c r="F227" s="18"/>
      <c r="G227" s="18"/>
    </row>
    <row r="228" spans="2:7" ht="15" customHeight="1">
      <c r="B228" s="18"/>
      <c r="C228" s="18"/>
      <c r="D228" s="18"/>
      <c r="E228" s="18"/>
      <c r="F228" s="18"/>
      <c r="G228" s="18"/>
    </row>
    <row r="229" spans="2:7" ht="15" customHeight="1">
      <c r="B229" s="18"/>
      <c r="C229" s="18"/>
      <c r="D229" s="18"/>
      <c r="E229" s="18"/>
      <c r="F229" s="18"/>
      <c r="G229" s="18"/>
    </row>
    <row r="230" spans="2:7" ht="15" customHeight="1">
      <c r="B230" s="18"/>
      <c r="C230" s="18"/>
      <c r="D230" s="18"/>
      <c r="E230" s="18"/>
      <c r="F230" s="18"/>
      <c r="G230" s="18"/>
    </row>
    <row r="231" spans="2:7" ht="15" customHeight="1">
      <c r="B231" s="18"/>
      <c r="C231" s="18"/>
      <c r="D231" s="18"/>
      <c r="E231" s="18"/>
      <c r="F231" s="18"/>
      <c r="G231" s="18"/>
    </row>
    <row r="232" spans="2:7" ht="15" customHeight="1">
      <c r="B232" s="18"/>
      <c r="C232" s="18"/>
      <c r="D232" s="18"/>
      <c r="E232" s="18"/>
      <c r="F232" s="18"/>
      <c r="G232" s="18"/>
    </row>
    <row r="233" spans="2:7" ht="15" customHeight="1">
      <c r="B233" s="18"/>
      <c r="C233" s="18"/>
      <c r="D233" s="18"/>
      <c r="E233" s="18"/>
      <c r="F233" s="18"/>
      <c r="G233" s="18"/>
    </row>
    <row r="234" spans="2:7" ht="15" customHeight="1">
      <c r="B234" s="18"/>
      <c r="C234" s="18"/>
      <c r="D234" s="18"/>
      <c r="E234" s="18"/>
      <c r="F234" s="18"/>
      <c r="G234" s="18"/>
    </row>
    <row r="235" spans="2:7" ht="15" customHeight="1">
      <c r="B235" s="18"/>
      <c r="C235" s="18"/>
      <c r="D235" s="18"/>
      <c r="E235" s="18"/>
      <c r="F235" s="18"/>
      <c r="G235" s="18"/>
    </row>
    <row r="236" spans="2:7" ht="15" customHeight="1">
      <c r="B236" s="18"/>
      <c r="C236" s="18"/>
      <c r="D236" s="18"/>
      <c r="E236" s="18"/>
      <c r="F236" s="18"/>
      <c r="G236" s="18"/>
    </row>
    <row r="237" spans="2:7" ht="15" customHeight="1">
      <c r="B237" s="18"/>
      <c r="C237" s="18"/>
      <c r="D237" s="18"/>
      <c r="E237" s="18"/>
      <c r="F237" s="18"/>
      <c r="G237" s="18"/>
    </row>
    <row r="238" spans="2:7" ht="15" customHeight="1">
      <c r="B238" s="18"/>
      <c r="C238" s="18"/>
      <c r="D238" s="18"/>
      <c r="E238" s="18"/>
      <c r="F238" s="18"/>
      <c r="G238" s="18"/>
    </row>
    <row r="239" spans="2:7" ht="15" customHeight="1">
      <c r="B239" s="18"/>
      <c r="C239" s="18"/>
      <c r="D239" s="18"/>
      <c r="E239" s="18"/>
      <c r="F239" s="18"/>
      <c r="G239" s="18"/>
    </row>
    <row r="240" spans="2:7" ht="15" customHeight="1">
      <c r="B240" s="18"/>
      <c r="C240" s="18"/>
      <c r="D240" s="18"/>
      <c r="E240" s="18"/>
      <c r="F240" s="18"/>
      <c r="G240" s="18"/>
    </row>
    <row r="241" spans="2:7" ht="15" customHeight="1">
      <c r="B241" s="18"/>
      <c r="C241" s="18"/>
      <c r="D241" s="18"/>
      <c r="E241" s="18"/>
      <c r="F241" s="18"/>
      <c r="G241" s="18"/>
    </row>
    <row r="242" spans="2:7" ht="15" customHeight="1">
      <c r="B242" s="18"/>
      <c r="C242" s="18"/>
      <c r="D242" s="18"/>
      <c r="E242" s="18"/>
      <c r="F242" s="18"/>
      <c r="G242" s="18"/>
    </row>
    <row r="243" spans="2:7" ht="15" customHeight="1">
      <c r="B243" s="18"/>
      <c r="C243" s="18"/>
      <c r="D243" s="18"/>
      <c r="E243" s="18"/>
      <c r="F243" s="18"/>
      <c r="G243" s="18"/>
    </row>
    <row r="244" spans="2:7" ht="15" customHeight="1">
      <c r="B244" s="18"/>
      <c r="C244" s="18"/>
      <c r="D244" s="18"/>
      <c r="E244" s="18"/>
      <c r="F244" s="18"/>
      <c r="G244" s="18"/>
    </row>
    <row r="245" spans="2:7" ht="15" customHeight="1">
      <c r="B245" s="18"/>
      <c r="C245" s="18"/>
      <c r="D245" s="18"/>
      <c r="E245" s="18"/>
      <c r="F245" s="18"/>
      <c r="G245" s="18"/>
    </row>
    <row r="246" spans="2:7" ht="15" customHeight="1">
      <c r="B246" s="18"/>
      <c r="C246" s="18"/>
      <c r="D246" s="18"/>
      <c r="E246" s="18"/>
      <c r="F246" s="18"/>
      <c r="G246" s="18"/>
    </row>
    <row r="247" spans="2:7" ht="15" customHeight="1">
      <c r="B247" s="18"/>
      <c r="C247" s="18"/>
      <c r="D247" s="18"/>
      <c r="E247" s="18"/>
      <c r="F247" s="18"/>
      <c r="G247" s="18"/>
    </row>
    <row r="248" spans="2:7" ht="15" customHeight="1">
      <c r="B248" s="18"/>
      <c r="C248" s="18"/>
      <c r="D248" s="18"/>
      <c r="E248" s="18"/>
      <c r="F248" s="18"/>
      <c r="G248" s="18"/>
    </row>
    <row r="249" spans="2:7" ht="15" customHeight="1">
      <c r="B249" s="18"/>
      <c r="C249" s="18"/>
      <c r="D249" s="18"/>
      <c r="E249" s="18"/>
      <c r="F249" s="18"/>
      <c r="G249" s="18"/>
    </row>
    <row r="250" spans="2:7" ht="15" customHeight="1">
      <c r="B250" s="18"/>
      <c r="C250" s="18"/>
      <c r="D250" s="18"/>
      <c r="E250" s="18"/>
      <c r="F250" s="18"/>
      <c r="G250" s="18"/>
    </row>
    <row r="251" spans="2:7" ht="15" customHeight="1">
      <c r="B251" s="18"/>
      <c r="C251" s="18"/>
      <c r="D251" s="18"/>
      <c r="E251" s="18"/>
      <c r="F251" s="18"/>
      <c r="G251" s="18"/>
    </row>
    <row r="252" spans="2:7" ht="15" customHeight="1">
      <c r="B252" s="18"/>
      <c r="C252" s="18"/>
      <c r="D252" s="18"/>
      <c r="E252" s="18"/>
      <c r="F252" s="18"/>
      <c r="G252" s="18"/>
    </row>
    <row r="253" spans="2:7" ht="15" customHeight="1">
      <c r="B253" s="18"/>
      <c r="C253" s="18"/>
      <c r="D253" s="18"/>
      <c r="E253" s="18"/>
      <c r="F253" s="18"/>
      <c r="G253" s="18"/>
    </row>
    <row r="254" spans="2:7" ht="15" customHeight="1">
      <c r="B254" s="18"/>
      <c r="C254" s="18"/>
      <c r="D254" s="18"/>
      <c r="E254" s="18"/>
      <c r="F254" s="18"/>
      <c r="G254" s="18"/>
    </row>
    <row r="255" spans="2:7" ht="15" customHeight="1">
      <c r="B255" s="18"/>
      <c r="C255" s="18"/>
      <c r="D255" s="18"/>
      <c r="E255" s="18"/>
      <c r="F255" s="18"/>
      <c r="G255" s="18"/>
    </row>
    <row r="256" spans="2:7" ht="15" customHeight="1">
      <c r="B256" s="18"/>
      <c r="C256" s="18"/>
      <c r="D256" s="18"/>
      <c r="E256" s="18"/>
      <c r="F256" s="18"/>
      <c r="G256" s="18"/>
    </row>
    <row r="257" spans="2:7" ht="15" customHeight="1">
      <c r="B257" s="18"/>
      <c r="C257" s="18"/>
      <c r="D257" s="18"/>
      <c r="E257" s="18"/>
      <c r="F257" s="18"/>
      <c r="G257" s="18"/>
    </row>
    <row r="258" spans="2:7" ht="15" customHeight="1">
      <c r="B258" s="18"/>
      <c r="C258" s="18"/>
      <c r="D258" s="18"/>
      <c r="E258" s="18"/>
      <c r="F258" s="18"/>
      <c r="G258" s="18"/>
    </row>
    <row r="259" spans="2:7" ht="15" customHeight="1">
      <c r="B259" s="18"/>
      <c r="C259" s="18"/>
      <c r="D259" s="18"/>
      <c r="E259" s="18"/>
      <c r="F259" s="18"/>
      <c r="G259" s="18"/>
    </row>
    <row r="260" spans="2:7" ht="15" customHeight="1">
      <c r="B260" s="18"/>
      <c r="C260" s="18"/>
      <c r="D260" s="18"/>
      <c r="E260" s="18"/>
      <c r="F260" s="18"/>
      <c r="G260" s="18"/>
    </row>
    <row r="261" spans="2:7" ht="15" customHeight="1">
      <c r="B261" s="18"/>
      <c r="C261" s="18"/>
      <c r="D261" s="18"/>
      <c r="E261" s="18"/>
      <c r="F261" s="18"/>
      <c r="G261" s="18"/>
    </row>
    <row r="262" spans="2:7" ht="15" customHeight="1">
      <c r="B262" s="18"/>
      <c r="C262" s="18"/>
      <c r="D262" s="18"/>
      <c r="E262" s="18"/>
      <c r="F262" s="18"/>
      <c r="G262" s="18"/>
    </row>
    <row r="263" spans="2:7" ht="15" customHeight="1">
      <c r="B263" s="18"/>
      <c r="C263" s="18"/>
      <c r="D263" s="18"/>
      <c r="E263" s="18"/>
      <c r="F263" s="18"/>
      <c r="G263" s="18"/>
    </row>
    <row r="264" spans="2:7" ht="15" customHeight="1">
      <c r="B264" s="18"/>
      <c r="C264" s="18"/>
      <c r="D264" s="18"/>
      <c r="E264" s="18"/>
      <c r="F264" s="18"/>
      <c r="G264" s="18"/>
    </row>
    <row r="265" spans="2:7" ht="15" customHeight="1">
      <c r="B265" s="18"/>
      <c r="C265" s="18"/>
      <c r="D265" s="18"/>
      <c r="E265" s="18"/>
      <c r="F265" s="18"/>
      <c r="G265" s="18"/>
    </row>
    <row r="266" spans="2:7" ht="15" customHeight="1">
      <c r="B266" s="18"/>
      <c r="C266" s="18"/>
      <c r="D266" s="18"/>
      <c r="E266" s="18"/>
      <c r="F266" s="18"/>
      <c r="G266" s="18"/>
    </row>
    <row r="267" spans="2:7" ht="15" customHeight="1">
      <c r="B267" s="18"/>
      <c r="C267" s="18"/>
      <c r="D267" s="18"/>
      <c r="E267" s="18"/>
      <c r="F267" s="18"/>
      <c r="G267" s="18"/>
    </row>
    <row r="268" spans="2:7" ht="15" customHeight="1">
      <c r="B268" s="18"/>
      <c r="C268" s="18"/>
      <c r="D268" s="18"/>
      <c r="E268" s="18"/>
      <c r="F268" s="18"/>
      <c r="G268" s="18"/>
    </row>
    <row r="269" spans="2:7" ht="15" customHeight="1">
      <c r="B269" s="18"/>
      <c r="C269" s="18"/>
      <c r="D269" s="18"/>
      <c r="E269" s="18"/>
      <c r="F269" s="18"/>
      <c r="G269" s="18"/>
    </row>
    <row r="270" spans="2:7" ht="15" customHeight="1">
      <c r="B270" s="18"/>
      <c r="C270" s="18"/>
      <c r="D270" s="18"/>
      <c r="E270" s="18"/>
      <c r="F270" s="18"/>
      <c r="G270" s="18"/>
    </row>
    <row r="271" spans="2:7" ht="15" customHeight="1">
      <c r="B271" s="18"/>
      <c r="C271" s="18"/>
      <c r="D271" s="18"/>
      <c r="E271" s="18"/>
      <c r="F271" s="18"/>
      <c r="G271" s="18"/>
    </row>
    <row r="272" spans="2:7" ht="15" customHeight="1">
      <c r="B272" s="18"/>
      <c r="C272" s="18"/>
      <c r="D272" s="18"/>
      <c r="E272" s="18"/>
      <c r="F272" s="18"/>
      <c r="G272" s="18"/>
    </row>
    <row r="273" spans="2:7" ht="15" customHeight="1">
      <c r="B273" s="18"/>
      <c r="C273" s="18"/>
      <c r="D273" s="18"/>
      <c r="E273" s="18"/>
      <c r="F273" s="18"/>
      <c r="G273" s="18"/>
    </row>
    <row r="274" spans="2:7" ht="15" customHeight="1">
      <c r="B274" s="18"/>
      <c r="C274" s="18"/>
      <c r="D274" s="18"/>
      <c r="E274" s="18"/>
      <c r="F274" s="18"/>
      <c r="G274" s="18"/>
    </row>
    <row r="275" spans="2:7" ht="15" customHeight="1">
      <c r="B275" s="18"/>
      <c r="C275" s="18"/>
      <c r="D275" s="18"/>
      <c r="E275" s="18"/>
      <c r="F275" s="18"/>
      <c r="G275" s="18"/>
    </row>
    <row r="276" spans="2:7" ht="15" customHeight="1">
      <c r="B276" s="18"/>
      <c r="C276" s="18"/>
      <c r="D276" s="18"/>
      <c r="E276" s="18"/>
      <c r="F276" s="18"/>
      <c r="G276" s="18"/>
    </row>
    <row r="277" spans="2:7" ht="15" customHeight="1">
      <c r="B277" s="18"/>
      <c r="C277" s="18"/>
      <c r="D277" s="18"/>
      <c r="E277" s="18"/>
      <c r="F277" s="18"/>
      <c r="G277" s="18"/>
    </row>
    <row r="278" spans="2:7" ht="15" customHeight="1">
      <c r="B278" s="18"/>
      <c r="C278" s="18"/>
      <c r="D278" s="18"/>
      <c r="E278" s="18"/>
      <c r="F278" s="18"/>
      <c r="G278" s="18"/>
    </row>
    <row r="279" spans="2:7" ht="15" customHeight="1">
      <c r="B279" s="18"/>
      <c r="C279" s="18"/>
      <c r="D279" s="18"/>
      <c r="E279" s="18"/>
      <c r="F279" s="18"/>
      <c r="G279" s="18"/>
    </row>
    <row r="280" spans="2:7" ht="15" customHeight="1">
      <c r="B280" s="18"/>
      <c r="C280" s="18"/>
      <c r="D280" s="18"/>
      <c r="E280" s="18"/>
      <c r="F280" s="18"/>
      <c r="G280" s="18"/>
    </row>
    <row r="281" spans="2:7" ht="15" customHeight="1">
      <c r="B281" s="18"/>
      <c r="C281" s="18"/>
      <c r="D281" s="18"/>
      <c r="E281" s="18"/>
      <c r="F281" s="18"/>
      <c r="G281" s="18"/>
    </row>
    <row r="282" spans="2:7" ht="15" customHeight="1">
      <c r="B282" s="18"/>
      <c r="C282" s="18"/>
      <c r="D282" s="18"/>
      <c r="E282" s="18"/>
      <c r="F282" s="18"/>
      <c r="G282" s="18"/>
    </row>
    <row r="283" spans="2:7" ht="15" customHeight="1">
      <c r="B283" s="18"/>
      <c r="C283" s="18"/>
      <c r="D283" s="18"/>
      <c r="E283" s="18"/>
      <c r="F283" s="18"/>
      <c r="G283" s="18"/>
    </row>
    <row r="284" spans="2:7" ht="15" customHeight="1">
      <c r="B284" s="18"/>
      <c r="C284" s="18"/>
      <c r="D284" s="18"/>
      <c r="E284" s="18"/>
      <c r="F284" s="18"/>
      <c r="G284" s="18"/>
    </row>
    <row r="285" spans="2:7" ht="15" customHeight="1">
      <c r="B285" s="18"/>
      <c r="C285" s="18"/>
      <c r="D285" s="18"/>
      <c r="E285" s="18"/>
      <c r="F285" s="18"/>
      <c r="G285" s="18"/>
    </row>
    <row r="286" spans="2:7" ht="15" customHeight="1">
      <c r="B286" s="18"/>
      <c r="C286" s="18"/>
      <c r="D286" s="18"/>
      <c r="E286" s="18"/>
      <c r="F286" s="18"/>
      <c r="G286" s="18"/>
    </row>
    <row r="287" spans="2:7" ht="15" customHeight="1">
      <c r="B287" s="18"/>
      <c r="C287" s="18"/>
      <c r="D287" s="18"/>
      <c r="E287" s="18"/>
      <c r="F287" s="18"/>
      <c r="G287" s="18"/>
    </row>
    <row r="288" spans="2:7" ht="15" customHeight="1">
      <c r="B288" s="18"/>
      <c r="C288" s="18"/>
      <c r="D288" s="18"/>
      <c r="E288" s="18"/>
      <c r="F288" s="18"/>
      <c r="G288" s="18"/>
    </row>
    <row r="289" spans="2:7" ht="15" customHeight="1">
      <c r="B289" s="18"/>
      <c r="C289" s="18"/>
      <c r="D289" s="18"/>
      <c r="E289" s="18"/>
      <c r="F289" s="18"/>
      <c r="G289" s="18"/>
    </row>
    <row r="290" spans="2:7" ht="15" customHeight="1">
      <c r="B290" s="18"/>
      <c r="C290" s="18"/>
      <c r="D290" s="18"/>
      <c r="E290" s="18"/>
      <c r="F290" s="18"/>
      <c r="G290" s="18"/>
    </row>
    <row r="291" spans="2:7" ht="15" customHeight="1">
      <c r="B291" s="18"/>
      <c r="C291" s="18"/>
      <c r="D291" s="18"/>
      <c r="E291" s="18"/>
      <c r="F291" s="18"/>
      <c r="G291" s="18"/>
    </row>
    <row r="292" spans="2:7" ht="15" customHeight="1">
      <c r="B292" s="18"/>
      <c r="C292" s="18"/>
      <c r="D292" s="18"/>
      <c r="E292" s="18"/>
      <c r="F292" s="18"/>
      <c r="G292" s="18"/>
    </row>
    <row r="293" spans="2:7" ht="15" customHeight="1">
      <c r="B293" s="18"/>
      <c r="C293" s="18"/>
      <c r="D293" s="18"/>
      <c r="E293" s="18"/>
      <c r="F293" s="18"/>
      <c r="G293" s="18"/>
    </row>
    <row r="294" spans="2:7" ht="15" customHeight="1">
      <c r="B294" s="18"/>
      <c r="C294" s="18"/>
      <c r="D294" s="18"/>
      <c r="E294" s="18"/>
      <c r="F294" s="18"/>
      <c r="G294" s="18"/>
    </row>
    <row r="295" spans="2:7" ht="15" customHeight="1">
      <c r="B295" s="18"/>
      <c r="C295" s="18"/>
      <c r="D295" s="18"/>
      <c r="E295" s="18"/>
      <c r="F295" s="18"/>
      <c r="G295" s="18"/>
    </row>
    <row r="296" spans="2:7" ht="15" customHeight="1">
      <c r="B296" s="18"/>
      <c r="C296" s="18"/>
      <c r="D296" s="18"/>
      <c r="E296" s="18"/>
      <c r="F296" s="18"/>
      <c r="G296" s="18"/>
    </row>
    <row r="297" spans="2:7" ht="15" customHeight="1">
      <c r="B297" s="18"/>
      <c r="C297" s="18"/>
      <c r="D297" s="18"/>
      <c r="E297" s="18"/>
      <c r="F297" s="18"/>
      <c r="G297" s="18"/>
    </row>
    <row r="298" spans="2:7" ht="15" customHeight="1">
      <c r="B298" s="18"/>
      <c r="C298" s="18"/>
      <c r="D298" s="18"/>
      <c r="E298" s="18"/>
      <c r="F298" s="18"/>
      <c r="G298" s="18"/>
    </row>
    <row r="299" spans="2:7" ht="15" customHeight="1">
      <c r="B299" s="18"/>
      <c r="C299" s="18"/>
      <c r="D299" s="18"/>
      <c r="E299" s="18"/>
      <c r="F299" s="18"/>
      <c r="G299" s="18"/>
    </row>
    <row r="300" spans="2:7" ht="15" customHeight="1">
      <c r="B300" s="18"/>
      <c r="C300" s="18"/>
      <c r="D300" s="18"/>
      <c r="E300" s="18"/>
      <c r="F300" s="18"/>
      <c r="G300" s="18"/>
    </row>
    <row r="301" spans="2:7" ht="15" customHeight="1">
      <c r="B301" s="18"/>
      <c r="C301" s="18"/>
      <c r="D301" s="18"/>
      <c r="E301" s="18"/>
      <c r="F301" s="18"/>
      <c r="G301" s="18"/>
    </row>
    <row r="302" spans="2:7" ht="15" customHeight="1">
      <c r="B302" s="18"/>
      <c r="C302" s="18"/>
      <c r="D302" s="18"/>
      <c r="E302" s="18"/>
      <c r="F302" s="18"/>
      <c r="G302" s="18"/>
    </row>
    <row r="303" spans="2:7" ht="15" customHeight="1">
      <c r="B303" s="18"/>
      <c r="C303" s="18"/>
      <c r="D303" s="18"/>
      <c r="E303" s="18"/>
      <c r="F303" s="18"/>
      <c r="G303" s="18"/>
    </row>
    <row r="304" spans="2:7" ht="15" customHeight="1">
      <c r="B304" s="18"/>
      <c r="C304" s="18"/>
      <c r="D304" s="18"/>
      <c r="E304" s="18"/>
      <c r="F304" s="18"/>
      <c r="G304" s="18"/>
    </row>
    <row r="305" spans="2:7" ht="15" customHeight="1">
      <c r="B305" s="18"/>
      <c r="C305" s="18"/>
      <c r="D305" s="18"/>
      <c r="E305" s="18"/>
      <c r="F305" s="18"/>
      <c r="G305" s="18"/>
    </row>
    <row r="306" spans="2:7" ht="15" customHeight="1">
      <c r="B306" s="18"/>
      <c r="C306" s="18"/>
      <c r="D306" s="18"/>
      <c r="E306" s="18"/>
      <c r="F306" s="18"/>
      <c r="G306" s="18"/>
    </row>
    <row r="307" spans="2:7" ht="15" customHeight="1">
      <c r="B307" s="18"/>
      <c r="C307" s="18"/>
      <c r="D307" s="18"/>
      <c r="E307" s="18"/>
      <c r="F307" s="18"/>
      <c r="G307" s="18"/>
    </row>
    <row r="308" spans="2:7" ht="15" customHeight="1">
      <c r="B308" s="18"/>
      <c r="C308" s="18"/>
      <c r="D308" s="18"/>
      <c r="E308" s="18"/>
      <c r="F308" s="18"/>
      <c r="G308" s="18"/>
    </row>
    <row r="309" spans="2:7" ht="15" customHeight="1">
      <c r="B309" s="18"/>
      <c r="C309" s="18"/>
      <c r="D309" s="18"/>
      <c r="E309" s="18"/>
      <c r="F309" s="18"/>
      <c r="G309" s="18"/>
    </row>
    <row r="310" spans="2:7" ht="15" customHeight="1">
      <c r="B310" s="18"/>
      <c r="C310" s="18"/>
      <c r="D310" s="18"/>
      <c r="E310" s="18"/>
      <c r="F310" s="18"/>
      <c r="G310" s="18"/>
    </row>
    <row r="311" spans="2:7" ht="15" customHeight="1">
      <c r="B311" s="18"/>
      <c r="C311" s="18"/>
      <c r="D311" s="18"/>
      <c r="E311" s="18"/>
      <c r="F311" s="18"/>
      <c r="G311" s="18"/>
    </row>
    <row r="312" spans="2:7" ht="15" customHeight="1">
      <c r="B312" s="18"/>
      <c r="C312" s="18"/>
      <c r="D312" s="18"/>
      <c r="E312" s="18"/>
      <c r="F312" s="18"/>
      <c r="G312" s="18"/>
    </row>
    <row r="313" spans="2:7" ht="15" customHeight="1">
      <c r="B313" s="18"/>
      <c r="C313" s="18"/>
      <c r="D313" s="18"/>
      <c r="E313" s="18"/>
      <c r="F313" s="18"/>
      <c r="G313" s="18"/>
    </row>
    <row r="314" spans="2:7" ht="15" customHeight="1">
      <c r="B314" s="18"/>
      <c r="C314" s="18"/>
      <c r="D314" s="18"/>
      <c r="E314" s="18"/>
      <c r="F314" s="18"/>
      <c r="G314" s="18"/>
    </row>
    <row r="315" spans="2:7" ht="15" customHeight="1">
      <c r="B315" s="18"/>
      <c r="C315" s="18"/>
      <c r="D315" s="18"/>
      <c r="E315" s="18"/>
      <c r="F315" s="18"/>
      <c r="G315" s="18"/>
    </row>
    <row r="316" spans="2:7" ht="15" customHeight="1">
      <c r="B316" s="18"/>
      <c r="C316" s="18"/>
      <c r="D316" s="18"/>
      <c r="E316" s="18"/>
      <c r="F316" s="18"/>
      <c r="G316" s="18"/>
    </row>
    <row r="317" spans="2:7" ht="15" customHeight="1">
      <c r="B317" s="18"/>
      <c r="C317" s="18"/>
      <c r="D317" s="18"/>
      <c r="E317" s="18"/>
      <c r="F317" s="18"/>
      <c r="G317" s="18"/>
    </row>
    <row r="318" spans="2:7" ht="15" customHeight="1">
      <c r="B318" s="18"/>
      <c r="C318" s="18"/>
      <c r="D318" s="18"/>
      <c r="E318" s="18"/>
      <c r="F318" s="18"/>
      <c r="G318" s="18"/>
    </row>
    <row r="319" spans="2:7" ht="15" customHeight="1">
      <c r="B319" s="18"/>
      <c r="C319" s="18"/>
      <c r="D319" s="18"/>
      <c r="E319" s="18"/>
      <c r="F319" s="18"/>
      <c r="G319" s="18"/>
    </row>
    <row r="320" spans="2:7" ht="15" customHeight="1">
      <c r="B320" s="18"/>
      <c r="C320" s="18"/>
      <c r="D320" s="18"/>
      <c r="E320" s="18"/>
      <c r="F320" s="18"/>
      <c r="G320" s="18"/>
    </row>
    <row r="321" spans="2:7" ht="15" customHeight="1">
      <c r="B321" s="18"/>
      <c r="C321" s="18"/>
      <c r="D321" s="18"/>
      <c r="E321" s="18"/>
      <c r="F321" s="18"/>
      <c r="G321" s="18"/>
    </row>
    <row r="322" spans="2:7" ht="15" customHeight="1">
      <c r="B322" s="18"/>
      <c r="C322" s="18"/>
      <c r="D322" s="18"/>
      <c r="E322" s="18"/>
      <c r="F322" s="18"/>
      <c r="G322" s="18"/>
    </row>
    <row r="323" spans="2:7" ht="15" customHeight="1">
      <c r="B323" s="18"/>
      <c r="C323" s="18"/>
      <c r="D323" s="18"/>
      <c r="E323" s="18"/>
      <c r="F323" s="18"/>
      <c r="G323" s="18"/>
    </row>
    <row r="324" spans="2:7" ht="15" customHeight="1">
      <c r="B324" s="18"/>
      <c r="C324" s="18"/>
      <c r="D324" s="18"/>
      <c r="E324" s="18"/>
      <c r="F324" s="18"/>
      <c r="G324" s="18"/>
    </row>
    <row r="325" spans="2:7" ht="15" customHeight="1">
      <c r="B325" s="18"/>
      <c r="C325" s="18"/>
      <c r="D325" s="18"/>
      <c r="E325" s="18"/>
      <c r="F325" s="18"/>
      <c r="G325" s="18"/>
    </row>
    <row r="326" spans="2:7" ht="15" customHeight="1">
      <c r="B326" s="18"/>
      <c r="C326" s="18"/>
      <c r="D326" s="18"/>
      <c r="E326" s="18"/>
      <c r="F326" s="18"/>
      <c r="G326" s="18"/>
    </row>
    <row r="327" spans="2:7" ht="15" customHeight="1">
      <c r="B327" s="18"/>
      <c r="C327" s="18"/>
      <c r="D327" s="18"/>
      <c r="E327" s="18"/>
      <c r="F327" s="18"/>
      <c r="G327" s="18"/>
    </row>
    <row r="328" spans="2:7" ht="15" customHeight="1">
      <c r="B328" s="18"/>
      <c r="C328" s="18"/>
      <c r="D328" s="18"/>
      <c r="E328" s="18"/>
      <c r="F328" s="18"/>
      <c r="G328" s="18"/>
    </row>
    <row r="329" spans="2:7" ht="15" customHeight="1">
      <c r="B329" s="18"/>
      <c r="C329" s="18"/>
      <c r="D329" s="18"/>
      <c r="E329" s="18"/>
      <c r="F329" s="18"/>
      <c r="G329" s="18"/>
    </row>
    <row r="330" spans="2:7" ht="15" customHeight="1">
      <c r="B330" s="18"/>
      <c r="C330" s="18"/>
      <c r="D330" s="18"/>
      <c r="E330" s="18"/>
      <c r="F330" s="18"/>
      <c r="G330" s="18"/>
    </row>
    <row r="331" spans="2:7" ht="15" customHeight="1">
      <c r="B331" s="18"/>
      <c r="C331" s="18"/>
      <c r="D331" s="18"/>
      <c r="E331" s="18"/>
      <c r="F331" s="18"/>
      <c r="G331" s="18"/>
    </row>
    <row r="332" spans="2:7" ht="15" customHeight="1">
      <c r="B332" s="18"/>
      <c r="C332" s="18"/>
      <c r="D332" s="18"/>
      <c r="E332" s="18"/>
      <c r="F332" s="18"/>
      <c r="G332" s="18"/>
    </row>
    <row r="333" spans="2:7" ht="15" customHeight="1">
      <c r="B333" s="18"/>
      <c r="C333" s="18"/>
      <c r="D333" s="18"/>
      <c r="E333" s="18"/>
      <c r="F333" s="18"/>
      <c r="G333" s="18"/>
    </row>
    <row r="334" spans="2:7" ht="15" customHeight="1">
      <c r="B334" s="18"/>
      <c r="C334" s="18"/>
      <c r="D334" s="18"/>
      <c r="E334" s="18"/>
      <c r="F334" s="18"/>
      <c r="G334" s="18"/>
    </row>
    <row r="335" spans="2:7" ht="15" customHeight="1">
      <c r="B335" s="18"/>
      <c r="C335" s="18"/>
      <c r="D335" s="18"/>
      <c r="E335" s="18"/>
      <c r="F335" s="18"/>
      <c r="G335" s="18"/>
    </row>
    <row r="336" spans="2:7" ht="15" customHeight="1">
      <c r="B336" s="18"/>
      <c r="C336" s="18"/>
      <c r="D336" s="18"/>
      <c r="E336" s="18"/>
      <c r="F336" s="18"/>
      <c r="G336" s="18"/>
    </row>
    <row r="337" spans="2:7" ht="15" customHeight="1">
      <c r="B337" s="18"/>
      <c r="C337" s="18"/>
      <c r="D337" s="18"/>
      <c r="E337" s="18"/>
      <c r="F337" s="18"/>
      <c r="G337" s="18"/>
    </row>
    <row r="338" spans="2:7" ht="15" customHeight="1">
      <c r="B338" s="18"/>
      <c r="C338" s="18"/>
      <c r="D338" s="18"/>
      <c r="E338" s="18"/>
      <c r="F338" s="18"/>
      <c r="G338" s="18"/>
    </row>
    <row r="339" spans="2:7" ht="15" customHeight="1">
      <c r="B339" s="18"/>
      <c r="C339" s="18"/>
      <c r="D339" s="18"/>
      <c r="E339" s="18"/>
      <c r="F339" s="18"/>
      <c r="G339" s="18"/>
    </row>
    <row r="340" spans="2:7" ht="15" customHeight="1">
      <c r="B340" s="18"/>
      <c r="C340" s="18"/>
      <c r="D340" s="18"/>
      <c r="E340" s="18"/>
      <c r="F340" s="18"/>
      <c r="G340" s="18"/>
    </row>
    <row r="341" spans="2:7" ht="15" customHeight="1">
      <c r="B341" s="18"/>
      <c r="C341" s="18"/>
      <c r="D341" s="18"/>
      <c r="E341" s="18"/>
      <c r="F341" s="18"/>
      <c r="G341" s="18"/>
    </row>
    <row r="342" spans="2:7" ht="15" customHeight="1">
      <c r="B342" s="18"/>
      <c r="C342" s="18"/>
      <c r="D342" s="18"/>
      <c r="E342" s="18"/>
      <c r="F342" s="18"/>
      <c r="G342" s="18"/>
    </row>
    <row r="343" spans="2:7" ht="15" customHeight="1">
      <c r="B343" s="18"/>
      <c r="C343" s="18"/>
      <c r="D343" s="18"/>
      <c r="E343" s="18"/>
      <c r="F343" s="18"/>
      <c r="G343" s="18"/>
    </row>
    <row r="344" spans="2:7" ht="15" customHeight="1">
      <c r="B344" s="18"/>
      <c r="C344" s="18"/>
      <c r="D344" s="18"/>
      <c r="E344" s="18"/>
      <c r="F344" s="18"/>
      <c r="G344" s="18"/>
    </row>
    <row r="345" spans="2:7" ht="15" customHeight="1">
      <c r="B345" s="18"/>
      <c r="C345" s="18"/>
      <c r="D345" s="18"/>
      <c r="E345" s="18"/>
      <c r="F345" s="18"/>
      <c r="G345" s="18"/>
    </row>
    <row r="346" spans="2:7" ht="15" customHeight="1">
      <c r="B346" s="18"/>
      <c r="C346" s="18"/>
      <c r="D346" s="18"/>
      <c r="E346" s="18"/>
      <c r="F346" s="18"/>
      <c r="G346" s="18"/>
    </row>
    <row r="347" spans="2:7" ht="15" customHeight="1">
      <c r="B347" s="18"/>
      <c r="C347" s="18"/>
      <c r="D347" s="18"/>
      <c r="E347" s="18"/>
      <c r="F347" s="18"/>
      <c r="G347" s="18"/>
    </row>
    <row r="348" spans="2:7" ht="15" customHeight="1">
      <c r="B348" s="18"/>
      <c r="C348" s="18"/>
      <c r="D348" s="18"/>
      <c r="E348" s="18"/>
      <c r="F348" s="18"/>
      <c r="G348" s="18"/>
    </row>
    <row r="349" spans="2:7" ht="15" customHeight="1">
      <c r="B349" s="18"/>
      <c r="C349" s="18"/>
      <c r="D349" s="18"/>
      <c r="E349" s="18"/>
      <c r="F349" s="18"/>
      <c r="G349" s="18"/>
    </row>
    <row r="350" spans="2:7" ht="15" customHeight="1">
      <c r="B350" s="18"/>
      <c r="C350" s="18"/>
      <c r="D350" s="18"/>
      <c r="E350" s="18"/>
      <c r="F350" s="18"/>
      <c r="G350" s="18"/>
    </row>
    <row r="351" spans="2:7" ht="15" customHeight="1">
      <c r="B351" s="18"/>
      <c r="C351" s="18"/>
      <c r="D351" s="18"/>
      <c r="E351" s="18"/>
      <c r="F351" s="18"/>
      <c r="G351" s="18"/>
    </row>
    <row r="352" spans="2:7" ht="15" customHeight="1">
      <c r="B352" s="18"/>
      <c r="C352" s="18"/>
      <c r="D352" s="18"/>
      <c r="E352" s="18"/>
      <c r="F352" s="18"/>
      <c r="G352" s="18"/>
    </row>
    <row r="353" spans="2:7" ht="15" customHeight="1">
      <c r="B353" s="18"/>
      <c r="C353" s="18"/>
      <c r="D353" s="18"/>
      <c r="E353" s="18"/>
      <c r="F353" s="18"/>
      <c r="G353" s="18"/>
    </row>
    <row r="354" spans="2:7" ht="15" customHeight="1">
      <c r="B354" s="18"/>
      <c r="C354" s="18"/>
      <c r="D354" s="18"/>
      <c r="E354" s="18"/>
      <c r="F354" s="18"/>
      <c r="G354" s="18"/>
    </row>
    <row r="355" spans="2:7" ht="15" customHeight="1">
      <c r="B355" s="18"/>
      <c r="C355" s="18"/>
      <c r="D355" s="18"/>
      <c r="E355" s="18"/>
      <c r="F355" s="18"/>
      <c r="G355" s="18"/>
    </row>
    <row r="356" spans="2:7" ht="15" customHeight="1">
      <c r="B356" s="18"/>
      <c r="C356" s="18"/>
      <c r="D356" s="18"/>
      <c r="E356" s="18"/>
      <c r="F356" s="18"/>
      <c r="G356" s="18"/>
    </row>
    <row r="357" spans="2:7" ht="15" customHeight="1">
      <c r="B357" s="18"/>
      <c r="C357" s="18"/>
      <c r="D357" s="18"/>
      <c r="E357" s="18"/>
      <c r="F357" s="18"/>
      <c r="G357" s="18"/>
    </row>
    <row r="358" spans="2:7" ht="15" customHeight="1">
      <c r="B358" s="18"/>
      <c r="C358" s="18"/>
      <c r="D358" s="18"/>
      <c r="E358" s="18"/>
      <c r="F358" s="18"/>
      <c r="G358" s="18"/>
    </row>
    <row r="359" spans="2:7" ht="15" customHeight="1">
      <c r="B359" s="18"/>
      <c r="C359" s="18"/>
      <c r="D359" s="18"/>
      <c r="E359" s="18"/>
      <c r="F359" s="18"/>
      <c r="G359" s="18"/>
    </row>
    <row r="360" spans="2:7" ht="15" customHeight="1">
      <c r="B360" s="18"/>
      <c r="C360" s="18"/>
      <c r="D360" s="18"/>
      <c r="E360" s="18"/>
      <c r="F360" s="18"/>
      <c r="G360" s="18"/>
    </row>
    <row r="361" spans="2:7" ht="15" customHeight="1">
      <c r="B361" s="18"/>
      <c r="C361" s="18"/>
      <c r="D361" s="18"/>
      <c r="E361" s="18"/>
      <c r="F361" s="18"/>
      <c r="G361" s="18"/>
    </row>
    <row r="362" spans="2:7" ht="15" customHeight="1">
      <c r="B362" s="18"/>
      <c r="C362" s="18"/>
      <c r="D362" s="18"/>
      <c r="E362" s="18"/>
      <c r="F362" s="18"/>
      <c r="G362" s="18"/>
    </row>
    <row r="363" spans="2:7" ht="15" customHeight="1">
      <c r="B363" s="18"/>
      <c r="C363" s="18"/>
      <c r="D363" s="18"/>
      <c r="E363" s="18"/>
      <c r="F363" s="18"/>
      <c r="G363" s="18"/>
    </row>
    <row r="364" spans="2:7" ht="15" customHeight="1">
      <c r="B364" s="18"/>
      <c r="C364" s="18"/>
      <c r="D364" s="18"/>
      <c r="E364" s="18"/>
      <c r="F364" s="18"/>
      <c r="G364" s="18"/>
    </row>
    <row r="365" spans="2:7" ht="15" customHeight="1">
      <c r="B365" s="18"/>
      <c r="C365" s="18"/>
      <c r="D365" s="18"/>
      <c r="E365" s="18"/>
      <c r="F365" s="18"/>
      <c r="G365" s="18"/>
    </row>
    <row r="366" spans="2:7" ht="15" customHeight="1">
      <c r="B366" s="18"/>
      <c r="C366" s="18"/>
      <c r="D366" s="18"/>
      <c r="E366" s="18"/>
      <c r="F366" s="18"/>
      <c r="G366" s="18"/>
    </row>
    <row r="367" spans="2:7" ht="15" customHeight="1">
      <c r="B367" s="18"/>
      <c r="C367" s="18"/>
      <c r="D367" s="18"/>
      <c r="E367" s="18"/>
      <c r="F367" s="18"/>
      <c r="G367" s="18"/>
    </row>
    <row r="368" spans="2:7" ht="15" customHeight="1">
      <c r="B368" s="18"/>
      <c r="C368" s="18"/>
      <c r="D368" s="18"/>
      <c r="E368" s="18"/>
      <c r="F368" s="18"/>
      <c r="G368" s="18"/>
    </row>
    <row r="369" spans="2:7" ht="15" customHeight="1">
      <c r="B369" s="18"/>
      <c r="C369" s="18"/>
      <c r="D369" s="18"/>
      <c r="E369" s="18"/>
      <c r="F369" s="18"/>
      <c r="G369" s="18"/>
    </row>
    <row r="370" spans="2:7" ht="15" customHeight="1">
      <c r="B370" s="18"/>
      <c r="C370" s="18"/>
      <c r="D370" s="18"/>
      <c r="E370" s="18"/>
      <c r="F370" s="18"/>
      <c r="G370" s="18"/>
    </row>
    <row r="371" spans="2:7" ht="15" customHeight="1">
      <c r="B371" s="18"/>
      <c r="C371" s="18"/>
      <c r="D371" s="18"/>
      <c r="E371" s="18"/>
      <c r="F371" s="18"/>
      <c r="G371" s="18"/>
    </row>
    <row r="372" spans="2:7" ht="15" customHeight="1">
      <c r="B372" s="18"/>
      <c r="C372" s="18"/>
      <c r="D372" s="18"/>
      <c r="E372" s="18"/>
      <c r="F372" s="18"/>
      <c r="G372" s="1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"/>
  <sheetViews>
    <sheetView showGridLines="0" workbookViewId="0" topLeftCell="A1">
      <selection activeCell="I4" sqref="I4"/>
    </sheetView>
  </sheetViews>
  <sheetFormatPr defaultColWidth="9.33203125" defaultRowHeight="15" customHeight="1"/>
  <cols>
    <col min="1" max="7" width="12.83203125" style="24" customWidth="1"/>
    <col min="8" max="8" width="9.33203125" style="24" customWidth="1"/>
    <col min="9" max="16384" width="9.33203125" style="50" customWidth="1"/>
  </cols>
  <sheetData>
    <row r="2" spans="1:8" ht="15" customHeight="1">
      <c r="A2" s="50"/>
      <c r="B2" s="55" t="s">
        <v>69</v>
      </c>
      <c r="C2" s="49"/>
      <c r="D2" s="49"/>
      <c r="E2" s="49"/>
      <c r="F2" s="49"/>
      <c r="G2" s="49"/>
      <c r="H2" s="49"/>
    </row>
    <row r="4" spans="1:5" ht="15" customHeight="1">
      <c r="A4" s="50"/>
      <c r="B4" s="24" t="s">
        <v>55</v>
      </c>
      <c r="C4" s="18">
        <f>'Home Loan Worksheet'!E3</f>
        <v>100000</v>
      </c>
      <c r="E4" s="90" t="s">
        <v>70</v>
      </c>
    </row>
    <row r="5" spans="1:5" ht="15" customHeight="1">
      <c r="A5" s="50"/>
      <c r="B5" s="24" t="s">
        <v>56</v>
      </c>
      <c r="C5" s="54">
        <f>'Home Loan Worksheet'!E4</f>
        <v>0.07</v>
      </c>
      <c r="E5" s="91" t="s">
        <v>71</v>
      </c>
    </row>
    <row r="6" spans="1:5" ht="15" customHeight="1">
      <c r="A6" s="50"/>
      <c r="E6" s="51"/>
    </row>
    <row r="7" spans="1:7" ht="15" customHeight="1">
      <c r="A7" s="50"/>
      <c r="B7" s="114" t="s">
        <v>62</v>
      </c>
      <c r="C7" s="110" t="s">
        <v>68</v>
      </c>
      <c r="D7" s="114" t="s">
        <v>62</v>
      </c>
      <c r="E7" s="113" t="s">
        <v>68</v>
      </c>
      <c r="F7" s="114" t="s">
        <v>62</v>
      </c>
      <c r="G7" s="113" t="s">
        <v>68</v>
      </c>
    </row>
    <row r="8" spans="1:7" ht="15" customHeight="1">
      <c r="A8" s="50"/>
      <c r="B8" s="35">
        <v>1</v>
      </c>
      <c r="C8" s="111">
        <f aca="true" t="shared" si="0" ref="C8:C17">PMT($C$5/12,B8*12,-$C$4,0,0)</f>
        <v>8652.674609813781</v>
      </c>
      <c r="D8" s="35">
        <f>B17+1</f>
        <v>11</v>
      </c>
      <c r="E8" s="111">
        <f aca="true" t="shared" si="1" ref="E8:E17">PMT($C$5/12,D8*12,-$C$4,0,0)</f>
        <v>1088.4100935810827</v>
      </c>
      <c r="F8" s="35">
        <f>D17+1</f>
        <v>21</v>
      </c>
      <c r="G8" s="111">
        <f aca="true" t="shared" si="2" ref="G8:G17">PMT($C$5/12,F8*12,-$C$4,0,0)</f>
        <v>758.4717133058824</v>
      </c>
    </row>
    <row r="9" spans="1:7" ht="15" customHeight="1">
      <c r="A9" s="50"/>
      <c r="B9" s="35">
        <f aca="true" t="shared" si="3" ref="B9:B17">B8+1</f>
        <v>2</v>
      </c>
      <c r="C9" s="111">
        <f t="shared" si="0"/>
        <v>4477.257910314528</v>
      </c>
      <c r="D9" s="35">
        <f aca="true" t="shared" si="4" ref="D9:D17">D8+1</f>
        <v>12</v>
      </c>
      <c r="E9" s="111">
        <f t="shared" si="1"/>
        <v>1028.381095012279</v>
      </c>
      <c r="F9" s="35">
        <f aca="true" t="shared" si="5" ref="F9:F17">F8+1</f>
        <v>22</v>
      </c>
      <c r="G9" s="111">
        <f t="shared" si="2"/>
        <v>743.42410102897</v>
      </c>
    </row>
    <row r="10" spans="1:7" ht="15" customHeight="1">
      <c r="A10" s="50"/>
      <c r="B10" s="35">
        <f t="shared" si="3"/>
        <v>3</v>
      </c>
      <c r="C10" s="111">
        <f t="shared" si="0"/>
        <v>3087.7096865371855</v>
      </c>
      <c r="D10" s="35">
        <f t="shared" si="4"/>
        <v>13</v>
      </c>
      <c r="E10" s="111">
        <f t="shared" si="1"/>
        <v>978.0741406121017</v>
      </c>
      <c r="F10" s="35">
        <f t="shared" si="5"/>
        <v>23</v>
      </c>
      <c r="G10" s="111">
        <f t="shared" si="2"/>
        <v>729.9192214640494</v>
      </c>
    </row>
    <row r="11" spans="1:7" ht="15" customHeight="1">
      <c r="A11" s="50"/>
      <c r="B11" s="35">
        <f t="shared" si="3"/>
        <v>4</v>
      </c>
      <c r="C11" s="111">
        <f t="shared" si="0"/>
        <v>2394.6244662442846</v>
      </c>
      <c r="D11" s="35">
        <f t="shared" si="4"/>
        <v>14</v>
      </c>
      <c r="E11" s="111">
        <f t="shared" si="1"/>
        <v>935.400541794664</v>
      </c>
      <c r="F11" s="35">
        <f t="shared" si="5"/>
        <v>24</v>
      </c>
      <c r="G11" s="111">
        <f t="shared" si="2"/>
        <v>717.7595794842509</v>
      </c>
    </row>
    <row r="12" spans="1:7" ht="15" customHeight="1">
      <c r="A12" s="50"/>
      <c r="B12" s="35">
        <f t="shared" si="3"/>
        <v>5</v>
      </c>
      <c r="C12" s="111">
        <f t="shared" si="0"/>
        <v>1980.1198540349483</v>
      </c>
      <c r="D12" s="35">
        <f t="shared" si="4"/>
        <v>15</v>
      </c>
      <c r="E12" s="111">
        <f t="shared" si="1"/>
        <v>898.8282708524252</v>
      </c>
      <c r="F12" s="35">
        <f t="shared" si="5"/>
        <v>25</v>
      </c>
      <c r="G12" s="111">
        <f t="shared" si="2"/>
        <v>706.7791972750911</v>
      </c>
    </row>
    <row r="13" spans="1:7" ht="15" customHeight="1">
      <c r="A13" s="50"/>
      <c r="B13" s="35">
        <f t="shared" si="3"/>
        <v>6</v>
      </c>
      <c r="C13" s="111">
        <f t="shared" si="0"/>
        <v>1704.9006471969574</v>
      </c>
      <c r="D13" s="35">
        <f t="shared" si="4"/>
        <v>16</v>
      </c>
      <c r="E13" s="111">
        <f t="shared" si="1"/>
        <v>867.2080201807245</v>
      </c>
      <c r="F13" s="35">
        <f t="shared" si="5"/>
        <v>26</v>
      </c>
      <c r="G13" s="111">
        <f t="shared" si="2"/>
        <v>696.8375643081555</v>
      </c>
    </row>
    <row r="14" spans="1:7" ht="15" customHeight="1">
      <c r="A14" s="50"/>
      <c r="B14" s="35">
        <f t="shared" si="3"/>
        <v>7</v>
      </c>
      <c r="C14" s="111">
        <f t="shared" si="0"/>
        <v>1509.2679982189359</v>
      </c>
      <c r="D14" s="35">
        <f t="shared" si="4"/>
        <v>17</v>
      </c>
      <c r="E14" s="111">
        <f t="shared" si="1"/>
        <v>839.6606529600988</v>
      </c>
      <c r="F14" s="35">
        <f t="shared" si="5"/>
        <v>27</v>
      </c>
      <c r="G14" s="111">
        <f t="shared" si="2"/>
        <v>687.8149316094995</v>
      </c>
    </row>
    <row r="15" spans="1:7" ht="15" customHeight="1">
      <c r="A15" s="50"/>
      <c r="B15" s="35">
        <f t="shared" si="3"/>
        <v>8</v>
      </c>
      <c r="C15" s="111">
        <f t="shared" si="0"/>
        <v>1363.371708050312</v>
      </c>
      <c r="D15" s="35">
        <f t="shared" si="4"/>
        <v>18</v>
      </c>
      <c r="E15" s="111">
        <f t="shared" si="1"/>
        <v>815.5021707559271</v>
      </c>
      <c r="F15" s="35">
        <f t="shared" si="5"/>
        <v>28</v>
      </c>
      <c r="G15" s="111">
        <f t="shared" si="2"/>
        <v>679.6086142086083</v>
      </c>
    </row>
    <row r="16" spans="1:7" ht="15" customHeight="1">
      <c r="A16" s="50"/>
      <c r="B16" s="35">
        <f t="shared" si="3"/>
        <v>9</v>
      </c>
      <c r="C16" s="111">
        <f t="shared" si="0"/>
        <v>1250.627659437072</v>
      </c>
      <c r="D16" s="35">
        <f t="shared" si="4"/>
        <v>19</v>
      </c>
      <c r="E16" s="111">
        <f t="shared" si="1"/>
        <v>794.1923759323731</v>
      </c>
      <c r="F16" s="35">
        <f t="shared" si="5"/>
        <v>29</v>
      </c>
      <c r="G16" s="111">
        <f t="shared" si="2"/>
        <v>672.130058377831</v>
      </c>
    </row>
    <row r="17" spans="1:7" ht="15" customHeight="1">
      <c r="A17" s="50"/>
      <c r="B17" s="36">
        <f t="shared" si="3"/>
        <v>10</v>
      </c>
      <c r="C17" s="112">
        <f t="shared" si="0"/>
        <v>1161.0847921862382</v>
      </c>
      <c r="D17" s="36">
        <f t="shared" si="4"/>
        <v>20</v>
      </c>
      <c r="E17" s="112">
        <f t="shared" si="1"/>
        <v>775.2989356188735</v>
      </c>
      <c r="F17" s="36">
        <f t="shared" si="5"/>
        <v>30</v>
      </c>
      <c r="G17" s="112">
        <f t="shared" si="2"/>
        <v>665.3024951791826</v>
      </c>
    </row>
    <row r="18" spans="1:6" ht="15" customHeight="1">
      <c r="A18" s="52"/>
      <c r="B18" s="52"/>
      <c r="C18" s="52"/>
      <c r="D18" s="52"/>
      <c r="E18" s="52"/>
      <c r="F18" s="52"/>
    </row>
    <row r="19" spans="1:6" ht="15" customHeight="1">
      <c r="A19" s="52"/>
      <c r="B19" s="52"/>
      <c r="C19" s="52"/>
      <c r="D19" s="52"/>
      <c r="E19" s="52"/>
      <c r="F19" s="52"/>
    </row>
    <row r="20" spans="1:6" ht="15" customHeight="1">
      <c r="A20" s="52"/>
      <c r="B20" s="52"/>
      <c r="C20" s="52"/>
      <c r="D20" s="52"/>
      <c r="E20" s="52"/>
      <c r="F20" s="52"/>
    </row>
    <row r="21" spans="1:6" ht="15" customHeight="1">
      <c r="A21" s="52"/>
      <c r="B21" s="52"/>
      <c r="C21" s="52"/>
      <c r="D21" s="52"/>
      <c r="E21" s="52"/>
      <c r="F21" s="52"/>
    </row>
    <row r="22" spans="1:6" ht="15" customHeight="1">
      <c r="A22" s="52"/>
      <c r="B22" s="52"/>
      <c r="C22" s="52"/>
      <c r="D22" s="52"/>
      <c r="E22" s="52"/>
      <c r="F22" s="52"/>
    </row>
    <row r="23" spans="1:6" ht="15" customHeight="1">
      <c r="A23" s="52"/>
      <c r="B23" s="52"/>
      <c r="C23" s="52"/>
      <c r="D23" s="52"/>
      <c r="E23" s="52"/>
      <c r="F23" s="52"/>
    </row>
    <row r="24" spans="1:6" ht="15" customHeight="1">
      <c r="A24" s="52"/>
      <c r="B24" s="52"/>
      <c r="C24" s="52"/>
      <c r="D24" s="52"/>
      <c r="E24" s="52"/>
      <c r="F24" s="52"/>
    </row>
    <row r="25" spans="1:6" ht="15" customHeight="1">
      <c r="A25" s="52"/>
      <c r="B25" s="52"/>
      <c r="C25" s="52"/>
      <c r="D25" s="52"/>
      <c r="E25" s="52"/>
      <c r="F25" s="52"/>
    </row>
    <row r="26" spans="1:6" ht="15" customHeight="1">
      <c r="A26" s="52"/>
      <c r="B26" s="52"/>
      <c r="C26" s="52"/>
      <c r="D26" s="52"/>
      <c r="E26" s="52"/>
      <c r="F26" s="52"/>
    </row>
    <row r="27" spans="1:6" ht="15" customHeight="1">
      <c r="A27" s="52"/>
      <c r="B27" s="52"/>
      <c r="C27" s="52"/>
      <c r="D27" s="52"/>
      <c r="E27" s="52"/>
      <c r="F27" s="52"/>
    </row>
    <row r="28" spans="1:6" ht="15" customHeight="1">
      <c r="A28" s="52"/>
      <c r="B28" s="52"/>
      <c r="C28" s="52"/>
      <c r="D28" s="52"/>
      <c r="E28" s="52"/>
      <c r="F28" s="52"/>
    </row>
    <row r="29" spans="1:6" ht="15" customHeight="1">
      <c r="A29" s="52"/>
      <c r="B29" s="52"/>
      <c r="C29" s="52"/>
      <c r="D29" s="52"/>
      <c r="E29" s="52"/>
      <c r="F29" s="52"/>
    </row>
    <row r="30" spans="1:6" ht="15" customHeight="1">
      <c r="A30" s="52"/>
      <c r="B30" s="52"/>
      <c r="C30" s="52"/>
      <c r="D30" s="52"/>
      <c r="E30" s="52"/>
      <c r="F30" s="52"/>
    </row>
    <row r="31" spans="1:5" ht="15" customHeight="1">
      <c r="A31" s="53"/>
      <c r="E31" s="53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pane ySplit="14" topLeftCell="BM15" activePane="bottomLeft" state="frozen"/>
      <selection pane="topLeft" activeCell="A1" sqref="A1"/>
      <selection pane="bottomLeft" activeCell="G8" sqref="G8"/>
    </sheetView>
  </sheetViews>
  <sheetFormatPr defaultColWidth="9.33203125" defaultRowHeight="15" customHeight="1"/>
  <cols>
    <col min="1" max="2" width="14.83203125" style="60" customWidth="1"/>
    <col min="3" max="3" width="14.83203125" style="78" customWidth="1"/>
    <col min="4" max="4" width="14.83203125" style="60" customWidth="1"/>
    <col min="5" max="5" width="12.83203125" style="60" customWidth="1"/>
    <col min="6" max="6" width="12.66015625" style="60" customWidth="1"/>
    <col min="7" max="7" width="15.33203125" style="60" customWidth="1"/>
    <col min="8" max="16384" width="9.33203125" style="59" customWidth="1"/>
  </cols>
  <sheetData>
    <row r="1" spans="1:8" ht="15" customHeight="1">
      <c r="A1" s="56"/>
      <c r="B1" s="56"/>
      <c r="C1" s="57"/>
      <c r="D1" s="56"/>
      <c r="E1" s="56"/>
      <c r="F1" s="56"/>
      <c r="G1" s="56"/>
      <c r="H1" s="58"/>
    </row>
    <row r="2" s="55" customFormat="1" ht="15" customHeight="1">
      <c r="B2" s="55" t="s">
        <v>72</v>
      </c>
    </row>
    <row r="3" spans="1:8" ht="15" customHeight="1">
      <c r="A3" s="56"/>
      <c r="B3" s="56"/>
      <c r="C3" s="57"/>
      <c r="D3" s="56"/>
      <c r="E3" s="56"/>
      <c r="F3" s="56"/>
      <c r="G3" s="56"/>
      <c r="H3" s="58"/>
    </row>
    <row r="4" spans="1:8" ht="15" customHeight="1">
      <c r="A4" s="59"/>
      <c r="B4" s="56" t="s">
        <v>55</v>
      </c>
      <c r="C4" s="60"/>
      <c r="D4" s="18">
        <f>'Home Loan Worksheet'!E3</f>
        <v>100000</v>
      </c>
      <c r="F4" s="90" t="s">
        <v>70</v>
      </c>
      <c r="G4" s="56"/>
      <c r="H4" s="58"/>
    </row>
    <row r="5" spans="1:8" ht="15" customHeight="1">
      <c r="A5" s="59"/>
      <c r="B5" s="56" t="s">
        <v>56</v>
      </c>
      <c r="C5" s="60"/>
      <c r="D5" s="79">
        <f>'Home Loan Worksheet'!E4</f>
        <v>0.07</v>
      </c>
      <c r="F5" s="91" t="s">
        <v>71</v>
      </c>
      <c r="G5" s="56"/>
      <c r="H5" s="58"/>
    </row>
    <row r="6" spans="1:8" ht="15" customHeight="1">
      <c r="A6" s="59"/>
      <c r="B6" s="57" t="s">
        <v>57</v>
      </c>
      <c r="C6" s="60"/>
      <c r="D6" s="62">
        <f>'Home Loan Worksheet'!E8</f>
        <v>706.7791972750911</v>
      </c>
      <c r="E6" s="59"/>
      <c r="F6" s="56"/>
      <c r="G6" s="56"/>
      <c r="H6" s="58"/>
    </row>
    <row r="7" spans="1:8" ht="15" customHeight="1">
      <c r="A7" s="59"/>
      <c r="B7" s="57" t="s">
        <v>101</v>
      </c>
      <c r="C7" s="60"/>
      <c r="D7" s="62">
        <f>'Home Loan Worksheet'!E5</f>
        <v>25</v>
      </c>
      <c r="E7" s="59"/>
      <c r="F7" s="56"/>
      <c r="G7" s="56"/>
      <c r="H7" s="58"/>
    </row>
    <row r="8" spans="1:8" ht="15" customHeight="1">
      <c r="A8" s="59"/>
      <c r="B8" s="57" t="s">
        <v>58</v>
      </c>
      <c r="C8" s="60"/>
      <c r="D8" s="62">
        <f>'Home Loan Worksheet'!E6</f>
        <v>300</v>
      </c>
      <c r="E8" s="57"/>
      <c r="F8" s="56"/>
      <c r="G8" s="56"/>
      <c r="H8" s="58"/>
    </row>
    <row r="9" spans="1:8" ht="15" customHeight="1">
      <c r="A9" s="59"/>
      <c r="B9" s="56" t="s">
        <v>59</v>
      </c>
      <c r="C9" s="60"/>
      <c r="D9" s="18">
        <f>D6*D8</f>
        <v>212033.7591825273</v>
      </c>
      <c r="E9" s="59"/>
      <c r="F9" s="56"/>
      <c r="G9" s="56"/>
      <c r="H9" s="58"/>
    </row>
    <row r="10" spans="1:8" ht="15" customHeight="1">
      <c r="A10" s="59"/>
      <c r="B10" s="57" t="s">
        <v>60</v>
      </c>
      <c r="C10" s="60"/>
      <c r="D10" s="18">
        <f>D9-D4</f>
        <v>112033.75918252731</v>
      </c>
      <c r="E10" s="57"/>
      <c r="F10" s="56"/>
      <c r="G10" s="56"/>
      <c r="H10" s="58"/>
    </row>
    <row r="11" spans="1:8" ht="15" customHeight="1">
      <c r="A11" s="56"/>
      <c r="B11" s="56"/>
      <c r="C11" s="57"/>
      <c r="D11" s="56"/>
      <c r="E11" s="56"/>
      <c r="F11" s="56"/>
      <c r="G11" s="56"/>
      <c r="H11" s="58"/>
    </row>
    <row r="12" spans="1:8" ht="15" customHeight="1">
      <c r="A12" s="61"/>
      <c r="B12" s="61"/>
      <c r="C12" s="62"/>
      <c r="D12" s="61"/>
      <c r="E12" s="56"/>
      <c r="F12" s="56"/>
      <c r="G12" s="56"/>
      <c r="H12" s="58"/>
    </row>
    <row r="13" spans="1:8" ht="15" customHeight="1">
      <c r="A13" s="59"/>
      <c r="B13" s="63" t="s">
        <v>61</v>
      </c>
      <c r="C13" s="63" t="s">
        <v>62</v>
      </c>
      <c r="D13" s="63" t="s">
        <v>62</v>
      </c>
      <c r="E13" s="63" t="s">
        <v>55</v>
      </c>
      <c r="H13" s="58"/>
    </row>
    <row r="14" spans="1:8" ht="15" customHeight="1">
      <c r="A14" s="59"/>
      <c r="B14" s="64" t="s">
        <v>63</v>
      </c>
      <c r="C14" s="64" t="s">
        <v>64</v>
      </c>
      <c r="D14" s="64" t="s">
        <v>65</v>
      </c>
      <c r="E14" s="64" t="s">
        <v>66</v>
      </c>
      <c r="H14" s="58"/>
    </row>
    <row r="15" spans="1:5" ht="15" customHeight="1">
      <c r="A15" s="59"/>
      <c r="B15" s="65">
        <v>0</v>
      </c>
      <c r="C15" s="66">
        <f>NPER(D$5/12,$D$6+B15,-D$4,0,0)/12</f>
        <v>24.99999999999997</v>
      </c>
      <c r="D15" s="67">
        <f>D$8/12-C15</f>
        <v>2.842170943040401E-14</v>
      </c>
      <c r="E15" s="65">
        <f aca="true" t="shared" si="0" ref="E15:E30">$D$9-C15*12*($D$6+B15)</f>
        <v>2.3283064365386963E-10</v>
      </c>
    </row>
    <row r="16" spans="1:5" ht="15" customHeight="1">
      <c r="A16" s="59"/>
      <c r="B16" s="65">
        <v>10</v>
      </c>
      <c r="C16" s="66">
        <f aca="true" t="shared" si="1" ref="C16:C30">NPER(D$5/12,$D$6+B16,-D$4,0,0)/12</f>
        <v>24.085290442785325</v>
      </c>
      <c r="D16" s="67">
        <f aca="true" t="shared" si="2" ref="D16:D30">D$8/12-C16</f>
        <v>0.9147095572146746</v>
      </c>
      <c r="E16" s="65">
        <f t="shared" si="0"/>
        <v>4867.737385922257</v>
      </c>
    </row>
    <row r="17" spans="1:5" ht="15" customHeight="1">
      <c r="A17" s="59"/>
      <c r="B17" s="65">
        <v>20</v>
      </c>
      <c r="C17" s="66">
        <f t="shared" si="1"/>
        <v>23.248474135643722</v>
      </c>
      <c r="D17" s="67">
        <f t="shared" si="2"/>
        <v>1.751525864356278</v>
      </c>
      <c r="E17" s="65">
        <f t="shared" si="0"/>
        <v>9275.670740440983</v>
      </c>
    </row>
    <row r="18" spans="1:5" ht="15" customHeight="1">
      <c r="A18" s="59"/>
      <c r="B18" s="65">
        <v>50</v>
      </c>
      <c r="C18" s="66">
        <f t="shared" si="1"/>
        <v>21.107124111345975</v>
      </c>
      <c r="D18" s="67">
        <f t="shared" si="2"/>
        <v>3.892875888654025</v>
      </c>
      <c r="E18" s="65">
        <f t="shared" si="0"/>
        <v>20352.569881285803</v>
      </c>
    </row>
    <row r="19" spans="1:8" ht="15" customHeight="1">
      <c r="A19" s="59"/>
      <c r="B19" s="65">
        <v>100</v>
      </c>
      <c r="C19" s="66">
        <f t="shared" si="1"/>
        <v>18.394598267662285</v>
      </c>
      <c r="D19" s="67">
        <f t="shared" si="2"/>
        <v>6.6054017323377145</v>
      </c>
      <c r="E19" s="65">
        <f t="shared" si="0"/>
        <v>33949.208487539</v>
      </c>
      <c r="H19" s="58"/>
    </row>
    <row r="20" spans="1:8" ht="15" customHeight="1">
      <c r="A20" s="59"/>
      <c r="B20" s="65">
        <v>150</v>
      </c>
      <c r="C20" s="66">
        <f t="shared" si="1"/>
        <v>16.362920037545063</v>
      </c>
      <c r="D20" s="67">
        <f t="shared" si="2"/>
        <v>8.637079962454937</v>
      </c>
      <c r="E20" s="65">
        <f t="shared" si="0"/>
        <v>43800.845244394994</v>
      </c>
      <c r="H20" s="58"/>
    </row>
    <row r="21" spans="1:8" ht="15" customHeight="1">
      <c r="A21" s="59"/>
      <c r="B21" s="65">
        <v>200</v>
      </c>
      <c r="C21" s="66">
        <f t="shared" si="1"/>
        <v>14.769585769369398</v>
      </c>
      <c r="D21" s="67">
        <f t="shared" si="2"/>
        <v>10.230414230630602</v>
      </c>
      <c r="E21" s="65">
        <f t="shared" si="0"/>
        <v>51320.72164611463</v>
      </c>
      <c r="H21" s="58"/>
    </row>
    <row r="22" spans="1:8" ht="15" customHeight="1">
      <c r="A22" s="59"/>
      <c r="B22" s="65">
        <v>250</v>
      </c>
      <c r="C22" s="66">
        <f t="shared" si="1"/>
        <v>13.47915611835426</v>
      </c>
      <c r="D22" s="67">
        <f t="shared" si="2"/>
        <v>11.52084388164574</v>
      </c>
      <c r="E22" s="65">
        <f t="shared" si="0"/>
        <v>57274.84513215188</v>
      </c>
      <c r="H22" s="58"/>
    </row>
    <row r="23" spans="1:8" ht="15" customHeight="1">
      <c r="A23" s="59"/>
      <c r="B23" s="65">
        <v>300</v>
      </c>
      <c r="C23" s="66">
        <f t="shared" si="1"/>
        <v>12.408708002860777</v>
      </c>
      <c r="D23" s="67">
        <f t="shared" si="2"/>
        <v>12.591291997139223</v>
      </c>
      <c r="E23" s="65">
        <f t="shared" si="0"/>
        <v>62119.81019443326</v>
      </c>
      <c r="H23" s="58"/>
    </row>
    <row r="24" spans="1:8" ht="15" customHeight="1">
      <c r="A24" s="59"/>
      <c r="B24" s="65">
        <v>400</v>
      </c>
      <c r="C24" s="66">
        <f t="shared" si="1"/>
        <v>10.727966451344884</v>
      </c>
      <c r="D24" s="67">
        <f t="shared" si="2"/>
        <v>14.272033548655116</v>
      </c>
      <c r="E24" s="65">
        <f t="shared" si="0"/>
        <v>69551.87801356413</v>
      </c>
      <c r="H24" s="58"/>
    </row>
    <row r="25" spans="1:8" ht="15" customHeight="1">
      <c r="A25" s="59"/>
      <c r="B25" s="65">
        <v>500</v>
      </c>
      <c r="C25" s="66">
        <f t="shared" si="1"/>
        <v>9.462468203183905</v>
      </c>
      <c r="D25" s="67">
        <f t="shared" si="2"/>
        <v>15.537531796816095</v>
      </c>
      <c r="E25" s="65">
        <f t="shared" si="0"/>
        <v>75004.44179277515</v>
      </c>
      <c r="H25" s="58"/>
    </row>
    <row r="26" spans="1:8" ht="15" customHeight="1">
      <c r="A26" s="59"/>
      <c r="B26" s="65">
        <v>600</v>
      </c>
      <c r="C26" s="66">
        <f t="shared" si="1"/>
        <v>8.471685449212293</v>
      </c>
      <c r="D26" s="67">
        <f t="shared" si="2"/>
        <v>16.528314550787705</v>
      </c>
      <c r="E26" s="65">
        <f t="shared" si="0"/>
        <v>79186.29145186281</v>
      </c>
      <c r="H26" s="58"/>
    </row>
    <row r="27" spans="1:8" ht="15" customHeight="1">
      <c r="A27" s="59"/>
      <c r="B27" s="65">
        <v>700</v>
      </c>
      <c r="C27" s="66">
        <f t="shared" si="1"/>
        <v>7.673154877139052</v>
      </c>
      <c r="D27" s="67">
        <f t="shared" si="2"/>
        <v>17.32684512286095</v>
      </c>
      <c r="E27" s="65">
        <f t="shared" si="0"/>
        <v>82500.5432789778</v>
      </c>
      <c r="H27" s="58"/>
    </row>
    <row r="28" spans="1:8" ht="15" customHeight="1">
      <c r="A28" s="59"/>
      <c r="B28" s="65">
        <v>800</v>
      </c>
      <c r="C28" s="66">
        <f t="shared" si="1"/>
        <v>7.0149165586413815</v>
      </c>
      <c r="D28" s="67">
        <f t="shared" si="2"/>
        <v>17.98508344135862</v>
      </c>
      <c r="E28" s="65">
        <f t="shared" si="0"/>
        <v>85194.59508835046</v>
      </c>
      <c r="H28" s="58"/>
    </row>
    <row r="29" spans="1:8" ht="15" customHeight="1">
      <c r="A29" s="59"/>
      <c r="B29" s="65">
        <v>900</v>
      </c>
      <c r="C29" s="66">
        <f t="shared" si="1"/>
        <v>6.462439300969421</v>
      </c>
      <c r="D29" s="67">
        <f t="shared" si="2"/>
        <v>18.53756069903058</v>
      </c>
      <c r="E29" s="65">
        <f t="shared" si="0"/>
        <v>87429.20279311956</v>
      </c>
      <c r="H29" s="58"/>
    </row>
    <row r="30" spans="1:8" ht="15" customHeight="1">
      <c r="A30" s="59"/>
      <c r="B30" s="68">
        <v>1000</v>
      </c>
      <c r="C30" s="69">
        <f t="shared" si="1"/>
        <v>5.991800673245148</v>
      </c>
      <c r="D30" s="69">
        <f t="shared" si="2"/>
        <v>19.008199326754852</v>
      </c>
      <c r="E30" s="68">
        <f t="shared" si="0"/>
        <v>89313.59026276287</v>
      </c>
      <c r="H30" s="58"/>
    </row>
    <row r="31" spans="1:8" ht="15" customHeight="1">
      <c r="A31" s="70"/>
      <c r="B31" s="70"/>
      <c r="C31" s="71"/>
      <c r="D31" s="72"/>
      <c r="H31" s="58"/>
    </row>
    <row r="32" spans="1:8" ht="15" customHeight="1">
      <c r="A32" s="70"/>
      <c r="B32" s="70"/>
      <c r="C32" s="71"/>
      <c r="D32" s="72"/>
      <c r="H32" s="58"/>
    </row>
    <row r="33" spans="1:8" ht="15" customHeight="1">
      <c r="A33" s="70"/>
      <c r="B33" s="70"/>
      <c r="C33" s="71"/>
      <c r="D33" s="72"/>
      <c r="H33" s="58"/>
    </row>
    <row r="34" spans="1:8" ht="15" customHeight="1">
      <c r="A34" s="73"/>
      <c r="B34" s="71"/>
      <c r="C34" s="74"/>
      <c r="D34" s="72"/>
      <c r="E34" s="56"/>
      <c r="F34" s="56"/>
      <c r="G34" s="56"/>
      <c r="H34" s="58"/>
    </row>
    <row r="35" spans="1:8" ht="15" customHeight="1">
      <c r="A35" s="73"/>
      <c r="B35" s="71"/>
      <c r="C35" s="74"/>
      <c r="D35" s="72"/>
      <c r="E35" s="56"/>
      <c r="F35" s="56"/>
      <c r="G35" s="56"/>
      <c r="H35" s="58"/>
    </row>
    <row r="36" spans="1:8" ht="15" customHeight="1">
      <c r="A36" s="73"/>
      <c r="B36" s="71"/>
      <c r="C36" s="74"/>
      <c r="D36" s="72"/>
      <c r="E36" s="56"/>
      <c r="F36" s="56"/>
      <c r="G36" s="56"/>
      <c r="H36" s="58"/>
    </row>
    <row r="37" spans="1:8" ht="15" customHeight="1">
      <c r="A37" s="73"/>
      <c r="B37" s="71"/>
      <c r="C37" s="74"/>
      <c r="D37" s="72"/>
      <c r="E37" s="56"/>
      <c r="F37" s="56"/>
      <c r="G37" s="56"/>
      <c r="H37" s="58"/>
    </row>
    <row r="38" spans="1:8" ht="15" customHeight="1">
      <c r="A38" s="73"/>
      <c r="B38" s="71"/>
      <c r="C38" s="74"/>
      <c r="D38" s="75"/>
      <c r="E38" s="56"/>
      <c r="F38" s="56"/>
      <c r="G38" s="56"/>
      <c r="H38" s="58"/>
    </row>
    <row r="39" spans="1:8" ht="15" customHeight="1">
      <c r="A39" s="73"/>
      <c r="B39" s="71"/>
      <c r="C39" s="74"/>
      <c r="D39" s="75"/>
      <c r="E39" s="56"/>
      <c r="F39" s="56"/>
      <c r="G39" s="56"/>
      <c r="H39" s="58"/>
    </row>
    <row r="40" spans="1:8" ht="15" customHeight="1">
      <c r="A40" s="73"/>
      <c r="B40" s="71"/>
      <c r="C40" s="74"/>
      <c r="D40" s="75"/>
      <c r="E40" s="56"/>
      <c r="F40" s="56"/>
      <c r="G40" s="56"/>
      <c r="H40" s="58"/>
    </row>
    <row r="41" spans="1:8" ht="15" customHeight="1">
      <c r="A41" s="73"/>
      <c r="B41" s="71"/>
      <c r="C41" s="74"/>
      <c r="D41" s="75"/>
      <c r="E41" s="56"/>
      <c r="F41" s="56"/>
      <c r="G41" s="56"/>
      <c r="H41" s="58"/>
    </row>
    <row r="42" spans="1:8" ht="15" customHeight="1">
      <c r="A42" s="73"/>
      <c r="B42" s="71"/>
      <c r="C42" s="74"/>
      <c r="D42" s="75"/>
      <c r="E42" s="56"/>
      <c r="F42" s="56"/>
      <c r="G42" s="56"/>
      <c r="H42" s="58"/>
    </row>
    <row r="43" spans="1:8" ht="15" customHeight="1">
      <c r="A43" s="73"/>
      <c r="B43" s="76"/>
      <c r="C43" s="57"/>
      <c r="D43" s="77"/>
      <c r="E43" s="56"/>
      <c r="F43" s="56"/>
      <c r="G43" s="56"/>
      <c r="H43" s="58"/>
    </row>
    <row r="44" spans="1:8" ht="15" customHeight="1">
      <c r="A44" s="73"/>
      <c r="B44" s="76"/>
      <c r="C44" s="57"/>
      <c r="D44" s="77"/>
      <c r="E44" s="56"/>
      <c r="F44" s="56"/>
      <c r="G44" s="56"/>
      <c r="H44" s="58"/>
    </row>
    <row r="45" spans="1:8" ht="15" customHeight="1">
      <c r="A45" s="73"/>
      <c r="B45" s="76"/>
      <c r="C45" s="57"/>
      <c r="D45" s="77"/>
      <c r="E45" s="56"/>
      <c r="F45" s="56"/>
      <c r="G45" s="56"/>
      <c r="H45" s="58"/>
    </row>
    <row r="46" spans="1:8" ht="15" customHeight="1">
      <c r="A46" s="73"/>
      <c r="B46" s="76"/>
      <c r="C46" s="57"/>
      <c r="D46" s="77"/>
      <c r="E46" s="56"/>
      <c r="F46" s="56"/>
      <c r="G46" s="56"/>
      <c r="H46" s="58"/>
    </row>
    <row r="47" spans="1:2" ht="15" customHeight="1">
      <c r="A47" s="73"/>
      <c r="B47" s="76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3"/>
  <sheetViews>
    <sheetView showGridLines="0" workbookViewId="0" topLeftCell="A1">
      <selection activeCell="F2" sqref="F2"/>
    </sheetView>
  </sheetViews>
  <sheetFormatPr defaultColWidth="9.33203125" defaultRowHeight="15" customHeight="1"/>
  <cols>
    <col min="1" max="1" width="9.33203125" style="93" customWidth="1"/>
    <col min="2" max="2" width="34.66015625" style="93" customWidth="1"/>
    <col min="3" max="7" width="16.33203125" style="93" customWidth="1"/>
    <col min="8" max="16384" width="9.33203125" style="93" customWidth="1"/>
  </cols>
  <sheetData>
    <row r="1" spans="2:7" ht="15" customHeight="1">
      <c r="B1" s="92"/>
      <c r="C1" s="92"/>
      <c r="D1" s="92"/>
      <c r="E1" s="92"/>
      <c r="F1" s="92"/>
      <c r="G1" s="92"/>
    </row>
    <row r="2" spans="2:7" ht="15" customHeight="1">
      <c r="B2" s="55" t="s">
        <v>90</v>
      </c>
      <c r="C2" s="92"/>
      <c r="D2" s="92"/>
      <c r="E2" s="92"/>
      <c r="F2" s="92"/>
      <c r="G2" s="92"/>
    </row>
    <row r="3" spans="2:7" ht="15" customHeight="1">
      <c r="B3" s="95"/>
      <c r="C3" s="96"/>
      <c r="D3" s="96"/>
      <c r="E3" s="96"/>
      <c r="F3" s="96"/>
      <c r="G3" s="96"/>
    </row>
    <row r="4" spans="2:7" ht="15" customHeight="1">
      <c r="B4" s="95"/>
      <c r="C4" s="96"/>
      <c r="D4" s="96"/>
      <c r="E4" s="96"/>
      <c r="F4" s="96"/>
      <c r="G4" s="96"/>
    </row>
    <row r="5" spans="2:7" ht="15" customHeight="1">
      <c r="B5" s="95" t="s">
        <v>78</v>
      </c>
      <c r="C5" s="18">
        <f>'Home Loan Worksheet'!E3</f>
        <v>100000</v>
      </c>
      <c r="D5" s="97"/>
      <c r="E5" s="90" t="s">
        <v>70</v>
      </c>
      <c r="F5" s="97"/>
      <c r="G5" s="97"/>
    </row>
    <row r="6" spans="2:7" ht="15" customHeight="1">
      <c r="B6" s="95" t="s">
        <v>79</v>
      </c>
      <c r="C6" s="79">
        <f>'Home Loan Worksheet'!E4</f>
        <v>0.07</v>
      </c>
      <c r="D6" s="97"/>
      <c r="E6" s="91" t="s">
        <v>71</v>
      </c>
      <c r="F6" s="97"/>
      <c r="G6" s="97"/>
    </row>
    <row r="7" spans="2:7" ht="15" customHeight="1">
      <c r="B7" s="95" t="s">
        <v>89</v>
      </c>
      <c r="C7" s="62">
        <f>'Home Loan Worksheet'!E6</f>
        <v>300</v>
      </c>
      <c r="D7" s="98"/>
      <c r="E7" s="98"/>
      <c r="F7" s="98"/>
      <c r="G7" s="98"/>
    </row>
    <row r="8" spans="4:7" ht="15" customHeight="1">
      <c r="D8" s="99"/>
      <c r="E8" s="99"/>
      <c r="F8" s="99"/>
      <c r="G8" s="99"/>
    </row>
    <row r="9" spans="2:7" ht="15" customHeight="1">
      <c r="B9" s="95"/>
      <c r="C9" s="99"/>
      <c r="D9" s="99"/>
      <c r="E9" s="99"/>
      <c r="F9" s="99"/>
      <c r="G9" s="99"/>
    </row>
    <row r="10" spans="2:7" ht="15" customHeight="1">
      <c r="B10" s="94" t="s">
        <v>80</v>
      </c>
      <c r="C10" s="100" t="s">
        <v>81</v>
      </c>
      <c r="D10" s="100" t="s">
        <v>9</v>
      </c>
      <c r="E10" s="100" t="s">
        <v>82</v>
      </c>
      <c r="F10" s="100" t="s">
        <v>83</v>
      </c>
      <c r="G10" s="100" t="s">
        <v>84</v>
      </c>
    </row>
    <row r="11" spans="2:7" ht="15" customHeight="1">
      <c r="B11" s="95" t="s">
        <v>85</v>
      </c>
      <c r="C11" s="101">
        <v>12</v>
      </c>
      <c r="D11" s="102">
        <f>PMT($C$6/C11,$C$7*C11/12,-$C$5,0,0)</f>
        <v>706.7791972750911</v>
      </c>
      <c r="E11" s="102">
        <f>D11*C11*$C$7/12</f>
        <v>212033.7591825273</v>
      </c>
      <c r="F11" s="102">
        <f>E11-$C$5</f>
        <v>112033.75918252731</v>
      </c>
      <c r="G11" s="102">
        <f>F11-F11</f>
        <v>0</v>
      </c>
    </row>
    <row r="12" spans="2:7" ht="15" customHeight="1">
      <c r="B12" s="103" t="s">
        <v>86</v>
      </c>
      <c r="C12" s="101">
        <v>24</v>
      </c>
      <c r="D12" s="102">
        <f>PMT($C$6/C12,$C$7*C12/12,-$C$5,0,0)</f>
        <v>353.2001912886945</v>
      </c>
      <c r="E12" s="102">
        <f>D12*C12*$C$7/12</f>
        <v>211920.1147732167</v>
      </c>
      <c r="F12" s="102">
        <f>E12-$C$5</f>
        <v>111920.11477321669</v>
      </c>
      <c r="G12" s="102">
        <f>$F$11-F12</f>
        <v>113.64440931062563</v>
      </c>
    </row>
    <row r="13" spans="2:7" ht="15" customHeight="1">
      <c r="B13" s="103" t="s">
        <v>87</v>
      </c>
      <c r="C13" s="101">
        <v>26</v>
      </c>
      <c r="D13" s="102">
        <f>PMT($C$6/C13,$C$7*C13/12,-$C$5,0,0)</f>
        <v>326.0174948520662</v>
      </c>
      <c r="E13" s="102">
        <f>D13*C13*$C$7/12</f>
        <v>211911.371653843</v>
      </c>
      <c r="F13" s="102">
        <f>E13-$C$5</f>
        <v>111911.371653843</v>
      </c>
      <c r="G13" s="102">
        <f>$F$11-F13</f>
        <v>122.38752868431038</v>
      </c>
    </row>
    <row r="14" spans="2:7" ht="15" customHeight="1">
      <c r="B14" s="103" t="s">
        <v>88</v>
      </c>
      <c r="C14" s="101">
        <v>52</v>
      </c>
      <c r="D14" s="102">
        <f>PMT($C$6/C14,$C$7*C14/12,-$C$5,0,0)</f>
        <v>162.96839170358362</v>
      </c>
      <c r="E14" s="102">
        <f>D14*C14*$C$7/12</f>
        <v>211858.9092146587</v>
      </c>
      <c r="F14" s="102">
        <f>E14-$C$5</f>
        <v>111858.90921465869</v>
      </c>
      <c r="G14" s="102">
        <f>$F$11-F14</f>
        <v>174.8499678686203</v>
      </c>
    </row>
    <row r="15" spans="2:7" ht="15" customHeight="1">
      <c r="B15" s="103"/>
      <c r="C15" s="104"/>
      <c r="D15" s="104"/>
      <c r="E15" s="104"/>
      <c r="F15" s="104"/>
      <c r="G15" s="104"/>
    </row>
    <row r="16" spans="2:7" ht="15" customHeight="1">
      <c r="B16" s="103"/>
      <c r="C16" s="105"/>
      <c r="D16" s="105"/>
      <c r="E16" s="105"/>
      <c r="F16" s="105"/>
      <c r="G16" s="105"/>
    </row>
    <row r="17" spans="2:7" ht="15" customHeight="1">
      <c r="B17" s="103" t="s">
        <v>93</v>
      </c>
      <c r="C17" s="105"/>
      <c r="D17" s="105"/>
      <c r="E17" s="105"/>
      <c r="F17" s="105"/>
      <c r="G17" s="105"/>
    </row>
    <row r="18" spans="2:7" ht="15" customHeight="1">
      <c r="B18" s="103" t="s">
        <v>91</v>
      </c>
      <c r="C18" s="105"/>
      <c r="D18" s="105"/>
      <c r="E18" s="105"/>
      <c r="F18" s="105"/>
      <c r="G18" s="105"/>
    </row>
    <row r="19" spans="2:7" ht="15" customHeight="1">
      <c r="B19" s="103"/>
      <c r="C19" s="105"/>
      <c r="D19" s="105"/>
      <c r="E19" s="105"/>
      <c r="F19" s="105"/>
      <c r="G19" s="105"/>
    </row>
    <row r="20" spans="2:7" ht="15" customHeight="1">
      <c r="B20" s="105" t="s">
        <v>92</v>
      </c>
      <c r="C20" s="106"/>
      <c r="D20" s="106"/>
      <c r="E20" s="106"/>
      <c r="F20" s="106"/>
      <c r="G20" s="106"/>
    </row>
    <row r="21" spans="2:7" ht="15" customHeight="1">
      <c r="B21" s="105" t="s">
        <v>97</v>
      </c>
      <c r="C21" s="106"/>
      <c r="D21" s="106"/>
      <c r="E21" s="106"/>
      <c r="F21" s="106"/>
      <c r="G21" s="106"/>
    </row>
    <row r="22" spans="2:7" ht="15" customHeight="1">
      <c r="B22" s="105"/>
      <c r="C22" s="106"/>
      <c r="D22" s="106"/>
      <c r="E22" s="106"/>
      <c r="F22" s="106"/>
      <c r="G22" s="106"/>
    </row>
    <row r="23" spans="3:7" ht="15" customHeight="1">
      <c r="C23" s="92"/>
      <c r="D23" s="92"/>
      <c r="E23" s="92"/>
      <c r="F23" s="92"/>
      <c r="G23" s="92"/>
    </row>
    <row r="24" spans="2:7" ht="15" customHeight="1">
      <c r="B24" s="105"/>
      <c r="C24" s="106"/>
      <c r="D24" s="106"/>
      <c r="E24" s="106"/>
      <c r="F24" s="106"/>
      <c r="G24" s="106"/>
    </row>
    <row r="25" spans="2:7" ht="15" customHeight="1">
      <c r="B25" s="105"/>
      <c r="C25" s="106"/>
      <c r="D25" s="106"/>
      <c r="E25" s="106"/>
      <c r="F25" s="106"/>
      <c r="G25" s="106"/>
    </row>
    <row r="26" spans="2:7" ht="15" customHeight="1">
      <c r="B26" s="105"/>
      <c r="C26" s="106"/>
      <c r="D26" s="106"/>
      <c r="E26" s="106"/>
      <c r="F26" s="106"/>
      <c r="G26" s="106"/>
    </row>
    <row r="27" spans="2:7" ht="15" customHeight="1">
      <c r="B27" s="105"/>
      <c r="C27" s="106"/>
      <c r="D27" s="106"/>
      <c r="E27" s="106"/>
      <c r="F27" s="106"/>
      <c r="G27" s="106"/>
    </row>
    <row r="28" spans="2:7" ht="15" customHeight="1">
      <c r="B28" s="92"/>
      <c r="C28" s="92"/>
      <c r="D28" s="92"/>
      <c r="E28" s="92"/>
      <c r="F28" s="92"/>
      <c r="G28" s="92"/>
    </row>
    <row r="29" spans="2:7" ht="15" customHeight="1">
      <c r="B29" s="92"/>
      <c r="C29" s="92"/>
      <c r="D29" s="92"/>
      <c r="E29" s="92"/>
      <c r="F29" s="92"/>
      <c r="G29" s="92"/>
    </row>
    <row r="30" spans="3:7" ht="15" customHeight="1">
      <c r="C30" s="107"/>
      <c r="D30" s="107"/>
      <c r="E30" s="107"/>
      <c r="F30" s="107"/>
      <c r="G30" s="107"/>
    </row>
    <row r="31" spans="3:7" ht="15" customHeight="1">
      <c r="C31" s="107"/>
      <c r="D31" s="107"/>
      <c r="E31" s="107"/>
      <c r="F31" s="107"/>
      <c r="G31" s="107"/>
    </row>
    <row r="32" spans="3:7" ht="15" customHeight="1">
      <c r="C32" s="107"/>
      <c r="D32" s="107"/>
      <c r="E32" s="107"/>
      <c r="F32" s="107"/>
      <c r="G32" s="107"/>
    </row>
    <row r="33" spans="3:7" ht="15" customHeight="1">
      <c r="C33" s="107"/>
      <c r="D33" s="107"/>
      <c r="E33" s="107"/>
      <c r="F33" s="107"/>
      <c r="G33" s="107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Loan Worksheet</dc:title>
  <dc:subject/>
  <dc:creator>Lorraine</dc:creator>
  <cp:keywords/>
  <dc:description/>
  <cp:lastModifiedBy>dunning</cp:lastModifiedBy>
  <cp:lastPrinted>2001-12-01T13:46:13Z</cp:lastPrinted>
  <dcterms:created xsi:type="dcterms:W3CDTF">1999-05-25T09:31:58Z</dcterms:created>
  <dcterms:modified xsi:type="dcterms:W3CDTF">2002-11-24T06:16:41Z</dcterms:modified>
  <cp:category/>
  <cp:version/>
  <cp:contentType/>
  <cp:contentStatus/>
</cp:coreProperties>
</file>